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66925"/>
  <mc:AlternateContent xmlns:mc="http://schemas.openxmlformats.org/markup-compatibility/2006">
    <mc:Choice Requires="x15">
      <x15ac:absPath xmlns:x15ac="http://schemas.microsoft.com/office/spreadsheetml/2010/11/ac" url="https://d.docs.live.net/8ab1438563fd6906/Documents/Investment/Stock Research/"/>
    </mc:Choice>
  </mc:AlternateContent>
  <xr:revisionPtr revIDLastSave="419" documentId="114_{5B01A4BB-EE93-4B97-B8BC-C8B37958ED5D}" xr6:coauthVersionLast="47" xr6:coauthVersionMax="47" xr10:uidLastSave="{4B5C11DE-35F0-46EA-8241-5BC0769BA605}"/>
  <workbookProtection workbookAlgorithmName="SHA-512" workbookHashValue="5EHb4+9sYKfjlXqTJUTH40kq8SO+iwvTYB2nyPc59b8WVV7Bd4JSzNF0FzQUzJn/eJnSR32Pi6+XyrTlEQPPZA==" workbookSaltValue="0U3qH0am9oHPjnVJgRulFA==" workbookSpinCount="100000" lockStructure="1"/>
  <bookViews>
    <workbookView xWindow="8865" yWindow="0" windowWidth="29235" windowHeight="15600" xr2:uid="{00000000-000D-0000-FFFF-FFFF00000000}"/>
  </bookViews>
  <sheets>
    <sheet name="Assessment" sheetId="1" r:id="rId1"/>
    <sheet name="Data" sheetId="2" state="hidden" r:id="rId2"/>
  </sheets>
  <definedNames>
    <definedName name="_xlcn.WorksheetConnection_SP500DollarCostAverage.xlsxSPX1" hidden="1">SPX[]</definedName>
    <definedName name="AmountPerYear">Assessment!$C$9</definedName>
    <definedName name="CurrentMonth">Assessment!$C$8</definedName>
    <definedName name="InvtTime">Assessment!$C$10</definedName>
    <definedName name="Slicer_Include?">#N/A</definedName>
    <definedName name="StartMonth">Assessment!$C$6</definedName>
  </definedNames>
  <calcPr calcId="191029"/>
  <pivotCaches>
    <pivotCache cacheId="30" r:id="rId3"/>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FCE2AD5D-F65C-4FA6-A056-5C36A1767C68}">
      <x15:dataModel>
        <x15:modelTables>
          <x15:modelTable id="SPX" name="SPX" connection="WorksheetConnection_SP500 Dollar Cost Average.xlsx!SPX"/>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 l="1"/>
  <c r="G2" i="2"/>
  <c r="H2" i="2" l="1"/>
  <c r="I2" i="2" s="1"/>
  <c r="G3" i="2"/>
  <c r="H3" i="2" s="1"/>
  <c r="I3" i="2" s="1"/>
  <c r="C11" i="1"/>
  <c r="C8" i="1"/>
  <c r="C12" i="1" s="1"/>
  <c r="J2" i="2" l="1"/>
  <c r="K2" i="2" s="1"/>
  <c r="L2" i="2" s="1"/>
  <c r="J3" i="2"/>
  <c r="M2" i="2"/>
  <c r="M3" i="2" s="1"/>
  <c r="G4" i="2"/>
  <c r="G11" i="1"/>
  <c r="G12" i="1"/>
  <c r="C9" i="1"/>
  <c r="G5" i="2" l="1"/>
  <c r="G6" i="2" s="1"/>
  <c r="H4" i="2"/>
  <c r="I4" i="2" s="1"/>
  <c r="K3" i="2"/>
  <c r="L3" i="2" s="1"/>
  <c r="B12" i="1"/>
  <c r="B2" i="1"/>
  <c r="H5" i="2" l="1"/>
  <c r="I5" i="2" s="1"/>
  <c r="J5" i="2" s="1"/>
  <c r="J4" i="2"/>
  <c r="M4" i="2"/>
  <c r="M5" i="2" s="1"/>
  <c r="G7" i="2"/>
  <c r="H6" i="2"/>
  <c r="I6" i="2" s="1"/>
  <c r="J6" i="2" l="1"/>
  <c r="K4" i="2"/>
  <c r="L4" i="2" s="1"/>
  <c r="K5" i="2"/>
  <c r="L5" i="2" s="1"/>
  <c r="M6" i="2"/>
  <c r="G8" i="2"/>
  <c r="H7" i="2"/>
  <c r="I7" i="2" s="1"/>
  <c r="J7" i="2" l="1"/>
  <c r="K6" i="2"/>
  <c r="L6" i="2" s="1"/>
  <c r="H8" i="2"/>
  <c r="I8" i="2" s="1"/>
  <c r="G9" i="2"/>
  <c r="M7" i="2"/>
  <c r="J8" i="2" l="1"/>
  <c r="G10" i="2"/>
  <c r="H9" i="2"/>
  <c r="I9" i="2" s="1"/>
  <c r="M8" i="2"/>
  <c r="K7" i="2"/>
  <c r="L7" i="2" s="1"/>
  <c r="J9" i="2" l="1"/>
  <c r="K8" i="2"/>
  <c r="L8" i="2" s="1"/>
  <c r="M9" i="2"/>
  <c r="H10" i="2"/>
  <c r="I10" i="2" s="1"/>
  <c r="G11" i="2"/>
  <c r="J10" i="2" l="1"/>
  <c r="K9" i="2"/>
  <c r="L9" i="2" s="1"/>
  <c r="H11" i="2"/>
  <c r="I11" i="2" s="1"/>
  <c r="J11" i="2" s="1"/>
  <c r="G12" i="2"/>
  <c r="M10" i="2"/>
  <c r="K10" i="2" l="1"/>
  <c r="L10" i="2" s="1"/>
  <c r="G13" i="2"/>
  <c r="H12" i="2"/>
  <c r="I12" i="2" s="1"/>
  <c r="J12" i="2" s="1"/>
  <c r="M11" i="2"/>
  <c r="K11" i="2"/>
  <c r="L11" i="2" s="1"/>
  <c r="G14" i="2" l="1"/>
  <c r="H13" i="2"/>
  <c r="I13" i="2" s="1"/>
  <c r="J13" i="2" s="1"/>
  <c r="M12" i="2"/>
  <c r="M13" i="2" s="1"/>
  <c r="K12" i="2" l="1"/>
  <c r="L12" i="2" s="1"/>
  <c r="G15" i="2"/>
  <c r="H14" i="2"/>
  <c r="I14" i="2" s="1"/>
  <c r="J14" i="2" s="1"/>
  <c r="H15" i="2" l="1"/>
  <c r="I15" i="2" s="1"/>
  <c r="J15" i="2" s="1"/>
  <c r="G16" i="2"/>
  <c r="M14" i="2"/>
  <c r="K13" i="2"/>
  <c r="L13" i="2" s="1"/>
  <c r="K14" i="2" l="1"/>
  <c r="L14" i="2" s="1"/>
  <c r="H16" i="2"/>
  <c r="I16" i="2" s="1"/>
  <c r="J16" i="2" s="1"/>
  <c r="G17" i="2"/>
  <c r="M15" i="2"/>
  <c r="K16" i="2" l="1"/>
  <c r="L16" i="2" s="1"/>
  <c r="M16" i="2"/>
  <c r="H17" i="2"/>
  <c r="I17" i="2" s="1"/>
  <c r="J17" i="2" s="1"/>
  <c r="G18" i="2"/>
  <c r="K15" i="2"/>
  <c r="L15" i="2" s="1"/>
  <c r="M17" i="2" l="1"/>
  <c r="H18" i="2"/>
  <c r="I18" i="2" s="1"/>
  <c r="J18" i="2" s="1"/>
  <c r="G19" i="2"/>
  <c r="M18" i="2" l="1"/>
  <c r="G20" i="2"/>
  <c r="H19" i="2"/>
  <c r="I19" i="2" s="1"/>
  <c r="J19" i="2" s="1"/>
  <c r="K17" i="2"/>
  <c r="L17" i="2" s="1"/>
  <c r="M19" i="2" l="1"/>
  <c r="K18" i="2"/>
  <c r="L18" i="2" s="1"/>
  <c r="G21" i="2"/>
  <c r="H20" i="2"/>
  <c r="I20" i="2" s="1"/>
  <c r="J20" i="2" s="1"/>
  <c r="K19" i="2" l="1"/>
  <c r="L19" i="2" s="1"/>
  <c r="M20" i="2"/>
  <c r="G22" i="2"/>
  <c r="H21" i="2"/>
  <c r="I21" i="2" s="1"/>
  <c r="J21" i="2" s="1"/>
  <c r="G23" i="2" l="1"/>
  <c r="H22" i="2"/>
  <c r="I22" i="2" s="1"/>
  <c r="J22" i="2" s="1"/>
  <c r="M21" i="2"/>
  <c r="K20" i="2"/>
  <c r="L20" i="2" s="1"/>
  <c r="M22" i="2" l="1"/>
  <c r="K21" i="2"/>
  <c r="L21" i="2" s="1"/>
  <c r="H23" i="2"/>
  <c r="I23" i="2" s="1"/>
  <c r="J23" i="2" s="1"/>
  <c r="G24" i="2"/>
  <c r="H24" i="2" l="1"/>
  <c r="I24" i="2" s="1"/>
  <c r="J24" i="2" s="1"/>
  <c r="G25" i="2"/>
  <c r="M23" i="2"/>
  <c r="K22" i="2"/>
  <c r="L22" i="2" s="1"/>
  <c r="K23" i="2" l="1"/>
  <c r="L23" i="2" s="1"/>
  <c r="H25" i="2"/>
  <c r="I25" i="2" s="1"/>
  <c r="J25" i="2" s="1"/>
  <c r="G26" i="2"/>
  <c r="M24" i="2"/>
  <c r="H26" i="2" l="1"/>
  <c r="I26" i="2" s="1"/>
  <c r="J26" i="2" s="1"/>
  <c r="G27" i="2"/>
  <c r="M25" i="2"/>
  <c r="K24" i="2"/>
  <c r="L24" i="2" s="1"/>
  <c r="K25" i="2" l="1"/>
  <c r="L25" i="2" s="1"/>
  <c r="M26" i="2"/>
  <c r="G28" i="2"/>
  <c r="H27" i="2"/>
  <c r="I27" i="2" s="1"/>
  <c r="J27" i="2" s="1"/>
  <c r="K26" i="2" l="1"/>
  <c r="L26" i="2" s="1"/>
  <c r="M27" i="2"/>
  <c r="K27" i="2"/>
  <c r="L27" i="2" s="1"/>
  <c r="G29" i="2"/>
  <c r="H28" i="2"/>
  <c r="I28" i="2" s="1"/>
  <c r="J28" i="2" s="1"/>
  <c r="G30" i="2" l="1"/>
  <c r="H29" i="2"/>
  <c r="I29" i="2" s="1"/>
  <c r="J29" i="2" s="1"/>
  <c r="M28" i="2"/>
  <c r="K28" i="2" l="1"/>
  <c r="L28" i="2" s="1"/>
  <c r="M29" i="2"/>
  <c r="K29" i="2"/>
  <c r="L29" i="2" s="1"/>
  <c r="G31" i="2"/>
  <c r="H30" i="2"/>
  <c r="I30" i="2" s="1"/>
  <c r="J30" i="2" s="1"/>
  <c r="H31" i="2" l="1"/>
  <c r="I31" i="2" s="1"/>
  <c r="J31" i="2" s="1"/>
  <c r="G32" i="2"/>
  <c r="M30" i="2"/>
  <c r="H32" i="2" l="1"/>
  <c r="I32" i="2" s="1"/>
  <c r="J32" i="2" s="1"/>
  <c r="G33" i="2"/>
  <c r="K30" i="2"/>
  <c r="L30" i="2" s="1"/>
  <c r="M31" i="2"/>
  <c r="G34" i="2" l="1"/>
  <c r="H33" i="2"/>
  <c r="I33" i="2" s="1"/>
  <c r="J33" i="2" s="1"/>
  <c r="M32" i="2"/>
  <c r="K31" i="2"/>
  <c r="L31" i="2" s="1"/>
  <c r="K32" i="2" l="1"/>
  <c r="L32" i="2" s="1"/>
  <c r="M33" i="2"/>
  <c r="H34" i="2"/>
  <c r="I34" i="2" s="1"/>
  <c r="J34" i="2" s="1"/>
  <c r="G35" i="2"/>
  <c r="K33" i="2" l="1"/>
  <c r="L33" i="2" s="1"/>
  <c r="G36" i="2"/>
  <c r="H35" i="2"/>
  <c r="I35" i="2" s="1"/>
  <c r="J35" i="2" s="1"/>
  <c r="M34" i="2"/>
  <c r="K34" i="2"/>
  <c r="L34" i="2" s="1"/>
  <c r="G37" i="2" l="1"/>
  <c r="H36" i="2"/>
  <c r="I36" i="2" s="1"/>
  <c r="J36" i="2" s="1"/>
  <c r="M35" i="2"/>
  <c r="K35" i="2" l="1"/>
  <c r="L35" i="2" s="1"/>
  <c r="M36" i="2"/>
  <c r="G38" i="2"/>
  <c r="H37" i="2"/>
  <c r="I37" i="2" s="1"/>
  <c r="J37" i="2" s="1"/>
  <c r="G39" i="2" l="1"/>
  <c r="H38" i="2"/>
  <c r="I38" i="2" s="1"/>
  <c r="J38" i="2" s="1"/>
  <c r="K36" i="2"/>
  <c r="L36" i="2" s="1"/>
  <c r="M37" i="2"/>
  <c r="K37" i="2"/>
  <c r="L37" i="2" s="1"/>
  <c r="M38" i="2" l="1"/>
  <c r="H39" i="2"/>
  <c r="I39" i="2" s="1"/>
  <c r="J39" i="2" s="1"/>
  <c r="G40" i="2"/>
  <c r="K38" i="2" l="1"/>
  <c r="L38" i="2" s="1"/>
  <c r="H40" i="2"/>
  <c r="I40" i="2" s="1"/>
  <c r="J40" i="2" s="1"/>
  <c r="G41" i="2"/>
  <c r="M39" i="2"/>
  <c r="K39" i="2" l="1"/>
  <c r="L39" i="2" s="1"/>
  <c r="G42" i="2"/>
  <c r="H41" i="2"/>
  <c r="I41" i="2" s="1"/>
  <c r="J41" i="2" s="1"/>
  <c r="M40" i="2"/>
  <c r="H42" i="2" l="1"/>
  <c r="I42" i="2" s="1"/>
  <c r="J42" i="2" s="1"/>
  <c r="G43" i="2"/>
  <c r="K40" i="2"/>
  <c r="L40" i="2" s="1"/>
  <c r="M41" i="2"/>
  <c r="G44" i="2" l="1"/>
  <c r="H43" i="2"/>
  <c r="I43" i="2" s="1"/>
  <c r="J43" i="2" s="1"/>
  <c r="K41" i="2"/>
  <c r="L41" i="2" s="1"/>
  <c r="M42" i="2"/>
  <c r="K42" i="2" l="1"/>
  <c r="L42" i="2" s="1"/>
  <c r="M43" i="2"/>
  <c r="K43" i="2"/>
  <c r="L43" i="2" s="1"/>
  <c r="G45" i="2"/>
  <c r="H44" i="2"/>
  <c r="I44" i="2" s="1"/>
  <c r="J44" i="2" s="1"/>
  <c r="G46" i="2" l="1"/>
  <c r="H45" i="2"/>
  <c r="I45" i="2" s="1"/>
  <c r="J45" i="2" s="1"/>
  <c r="M44" i="2"/>
  <c r="K44" i="2" l="1"/>
  <c r="L44" i="2" s="1"/>
  <c r="M45" i="2"/>
  <c r="G47" i="2"/>
  <c r="H46" i="2"/>
  <c r="I46" i="2" s="1"/>
  <c r="J46" i="2" s="1"/>
  <c r="H47" i="2" l="1"/>
  <c r="I47" i="2" s="1"/>
  <c r="J47" i="2" s="1"/>
  <c r="G48" i="2"/>
  <c r="K46" i="2"/>
  <c r="L46" i="2" s="1"/>
  <c r="M46" i="2"/>
  <c r="K45" i="2"/>
  <c r="L45" i="2" s="1"/>
  <c r="H48" i="2" l="1"/>
  <c r="I48" i="2" s="1"/>
  <c r="J48" i="2" s="1"/>
  <c r="G49" i="2"/>
  <c r="K47" i="2"/>
  <c r="L47" i="2" s="1"/>
  <c r="M47" i="2"/>
  <c r="G50" i="2" l="1"/>
  <c r="H49" i="2"/>
  <c r="I49" i="2" s="1"/>
  <c r="J49" i="2" s="1"/>
  <c r="K48" i="2"/>
  <c r="L48" i="2" s="1"/>
  <c r="M48" i="2"/>
  <c r="M49" i="2" l="1"/>
  <c r="H50" i="2"/>
  <c r="I50" i="2" s="1"/>
  <c r="J50" i="2" s="1"/>
  <c r="G51" i="2"/>
  <c r="M50" i="2" l="1"/>
  <c r="K49" i="2"/>
  <c r="L49" i="2" s="1"/>
  <c r="G52" i="2"/>
  <c r="H51" i="2"/>
  <c r="I51" i="2" s="1"/>
  <c r="J51" i="2" s="1"/>
  <c r="H52" i="2" l="1"/>
  <c r="I52" i="2" s="1"/>
  <c r="J52" i="2" s="1"/>
  <c r="G53" i="2"/>
  <c r="K50" i="2"/>
  <c r="L50" i="2" s="1"/>
  <c r="M51" i="2"/>
  <c r="G54" i="2" l="1"/>
  <c r="H53" i="2"/>
  <c r="I53" i="2" s="1"/>
  <c r="J53" i="2" s="1"/>
  <c r="M52" i="2"/>
  <c r="K52" i="2"/>
  <c r="L52" i="2" s="1"/>
  <c r="K51" i="2"/>
  <c r="L51" i="2" s="1"/>
  <c r="M53" i="2" l="1"/>
  <c r="G55" i="2"/>
  <c r="H54" i="2"/>
  <c r="I54" i="2" s="1"/>
  <c r="J54" i="2" s="1"/>
  <c r="K53" i="2" l="1"/>
  <c r="L53" i="2" s="1"/>
  <c r="K54" i="2"/>
  <c r="L54" i="2" s="1"/>
  <c r="M54" i="2"/>
  <c r="H55" i="2"/>
  <c r="I55" i="2" s="1"/>
  <c r="J55" i="2" s="1"/>
  <c r="G56" i="2"/>
  <c r="H56" i="2" l="1"/>
  <c r="I56" i="2" s="1"/>
  <c r="J56" i="2" s="1"/>
  <c r="G57" i="2"/>
  <c r="M55" i="2"/>
  <c r="K55" i="2" l="1"/>
  <c r="L55" i="2" s="1"/>
  <c r="G58" i="2"/>
  <c r="H57" i="2"/>
  <c r="I57" i="2" s="1"/>
  <c r="J57" i="2" s="1"/>
  <c r="M56" i="2"/>
  <c r="G59" i="2" l="1"/>
  <c r="H58" i="2"/>
  <c r="I58" i="2" s="1"/>
  <c r="J58" i="2" s="1"/>
  <c r="K56" i="2"/>
  <c r="L56" i="2" s="1"/>
  <c r="M57" i="2"/>
  <c r="K57" i="2" l="1"/>
  <c r="L57" i="2" s="1"/>
  <c r="M58" i="2"/>
  <c r="G60" i="2"/>
  <c r="H59" i="2"/>
  <c r="I59" i="2" s="1"/>
  <c r="J59" i="2" s="1"/>
  <c r="K59" i="2" l="1"/>
  <c r="L59" i="2" s="1"/>
  <c r="M59" i="2"/>
  <c r="K58" i="2"/>
  <c r="L58" i="2" s="1"/>
  <c r="H60" i="2"/>
  <c r="I60" i="2" s="1"/>
  <c r="J60" i="2" s="1"/>
  <c r="G61" i="2"/>
  <c r="M60" i="2" l="1"/>
  <c r="G62" i="2"/>
  <c r="H61" i="2"/>
  <c r="I61" i="2" s="1"/>
  <c r="J61" i="2" s="1"/>
  <c r="G63" i="2" l="1"/>
  <c r="H62" i="2"/>
  <c r="I62" i="2" s="1"/>
  <c r="J62" i="2" s="1"/>
  <c r="K60" i="2"/>
  <c r="L60" i="2" s="1"/>
  <c r="M61" i="2"/>
  <c r="K61" i="2" l="1"/>
  <c r="L61" i="2" s="1"/>
  <c r="M62" i="2"/>
  <c r="H63" i="2"/>
  <c r="I63" i="2" s="1"/>
  <c r="J63" i="2" s="1"/>
  <c r="G64" i="2"/>
  <c r="H64" i="2" l="1"/>
  <c r="I64" i="2" s="1"/>
  <c r="J64" i="2" s="1"/>
  <c r="G65" i="2"/>
  <c r="M63" i="2"/>
  <c r="K62" i="2"/>
  <c r="L62" i="2" s="1"/>
  <c r="K63" i="2" l="1"/>
  <c r="L63" i="2" s="1"/>
  <c r="H65" i="2"/>
  <c r="I65" i="2" s="1"/>
  <c r="J65" i="2" s="1"/>
  <c r="G66" i="2"/>
  <c r="M64" i="2"/>
  <c r="H66" i="2" l="1"/>
  <c r="I66" i="2" s="1"/>
  <c r="J66" i="2" s="1"/>
  <c r="G67" i="2"/>
  <c r="M65" i="2"/>
  <c r="K64" i="2"/>
  <c r="L64" i="2" s="1"/>
  <c r="K65" i="2" l="1"/>
  <c r="L65" i="2" s="1"/>
  <c r="G68" i="2"/>
  <c r="H67" i="2"/>
  <c r="I67" i="2" s="1"/>
  <c r="J67" i="2" s="1"/>
  <c r="M66" i="2"/>
  <c r="M67" i="2" l="1"/>
  <c r="K66" i="2"/>
  <c r="L66" i="2" s="1"/>
  <c r="H68" i="2"/>
  <c r="I68" i="2" s="1"/>
  <c r="J68" i="2" s="1"/>
  <c r="G69" i="2"/>
  <c r="K67" i="2" l="1"/>
  <c r="L67" i="2" s="1"/>
  <c r="G70" i="2"/>
  <c r="H69" i="2"/>
  <c r="I69" i="2" s="1"/>
  <c r="J69" i="2" s="1"/>
  <c r="M68" i="2"/>
  <c r="G71" i="2" l="1"/>
  <c r="H70" i="2"/>
  <c r="I70" i="2" s="1"/>
  <c r="J70" i="2" s="1"/>
  <c r="K68" i="2"/>
  <c r="L68" i="2" s="1"/>
  <c r="M69" i="2"/>
  <c r="M70" i="2" l="1"/>
  <c r="H71" i="2"/>
  <c r="I71" i="2" s="1"/>
  <c r="J71" i="2" s="1"/>
  <c r="G72" i="2"/>
  <c r="K69" i="2"/>
  <c r="L69" i="2" s="1"/>
  <c r="H72" i="2" l="1"/>
  <c r="I72" i="2" s="1"/>
  <c r="J72" i="2" s="1"/>
  <c r="G73" i="2"/>
  <c r="M71" i="2"/>
  <c r="K70" i="2"/>
  <c r="L70" i="2" s="1"/>
  <c r="G74" i="2" l="1"/>
  <c r="H73" i="2"/>
  <c r="I73" i="2" s="1"/>
  <c r="J73" i="2" s="1"/>
  <c r="K72" i="2"/>
  <c r="L72" i="2" s="1"/>
  <c r="M72" i="2"/>
  <c r="K71" i="2"/>
  <c r="L71" i="2" s="1"/>
  <c r="M73" i="2" l="1"/>
  <c r="H74" i="2"/>
  <c r="I74" i="2" s="1"/>
  <c r="J74" i="2" s="1"/>
  <c r="G75" i="2"/>
  <c r="M74" i="2" l="1"/>
  <c r="K74" i="2"/>
  <c r="L74" i="2" s="1"/>
  <c r="K73" i="2"/>
  <c r="L73" i="2" s="1"/>
  <c r="G76" i="2"/>
  <c r="H75" i="2"/>
  <c r="I75" i="2" s="1"/>
  <c r="J75" i="2" s="1"/>
  <c r="M75" i="2" l="1"/>
  <c r="H76" i="2"/>
  <c r="I76" i="2" s="1"/>
  <c r="J76" i="2" s="1"/>
  <c r="G77" i="2"/>
  <c r="G78" i="2" l="1"/>
  <c r="H77" i="2"/>
  <c r="I77" i="2" s="1"/>
  <c r="J77" i="2" s="1"/>
  <c r="M76" i="2"/>
  <c r="K75" i="2"/>
  <c r="L75" i="2" s="1"/>
  <c r="M77" i="2" l="1"/>
  <c r="K76" i="2"/>
  <c r="L76" i="2" s="1"/>
  <c r="G79" i="2"/>
  <c r="H78" i="2"/>
  <c r="I78" i="2" s="1"/>
  <c r="J78" i="2" s="1"/>
  <c r="K77" i="2" l="1"/>
  <c r="L77" i="2" s="1"/>
  <c r="M78" i="2"/>
  <c r="H79" i="2"/>
  <c r="I79" i="2" s="1"/>
  <c r="J79" i="2" s="1"/>
  <c r="G80" i="2"/>
  <c r="H80" i="2" l="1"/>
  <c r="I80" i="2" s="1"/>
  <c r="J80" i="2" s="1"/>
  <c r="G81" i="2"/>
  <c r="M79" i="2"/>
  <c r="K78" i="2"/>
  <c r="L78" i="2" s="1"/>
  <c r="H81" i="2" l="1"/>
  <c r="I81" i="2" s="1"/>
  <c r="J81" i="2" s="1"/>
  <c r="G82" i="2"/>
  <c r="K80" i="2"/>
  <c r="L80" i="2" s="1"/>
  <c r="M80" i="2"/>
  <c r="K79" i="2"/>
  <c r="L79" i="2" s="1"/>
  <c r="H82" i="2" l="1"/>
  <c r="I82" i="2" s="1"/>
  <c r="J82" i="2" s="1"/>
  <c r="G83" i="2"/>
  <c r="M81" i="2"/>
  <c r="K81" i="2" l="1"/>
  <c r="L81" i="2" s="1"/>
  <c r="G84" i="2"/>
  <c r="H83" i="2"/>
  <c r="I83" i="2" s="1"/>
  <c r="J83" i="2" s="1"/>
  <c r="M82" i="2"/>
  <c r="K82" i="2"/>
  <c r="L82" i="2" s="1"/>
  <c r="M83" i="2" l="1"/>
  <c r="G85" i="2"/>
  <c r="H84" i="2"/>
  <c r="I84" i="2" s="1"/>
  <c r="J84" i="2" s="1"/>
  <c r="G86" i="2" l="1"/>
  <c r="H85" i="2"/>
  <c r="I85" i="2" s="1"/>
  <c r="J85" i="2" s="1"/>
  <c r="K83" i="2"/>
  <c r="L83" i="2" s="1"/>
  <c r="M84" i="2"/>
  <c r="K84" i="2"/>
  <c r="L84" i="2" s="1"/>
  <c r="M85" i="2" l="1"/>
  <c r="G87" i="2"/>
  <c r="H86" i="2"/>
  <c r="I86" i="2" s="1"/>
  <c r="J86" i="2" s="1"/>
  <c r="H87" i="2" l="1"/>
  <c r="I87" i="2" s="1"/>
  <c r="J87" i="2" s="1"/>
  <c r="G88" i="2"/>
  <c r="M86" i="2"/>
  <c r="K85" i="2"/>
  <c r="L85" i="2" s="1"/>
  <c r="K86" i="2" l="1"/>
  <c r="L86" i="2" s="1"/>
  <c r="H88" i="2"/>
  <c r="I88" i="2" s="1"/>
  <c r="J88" i="2" s="1"/>
  <c r="G89" i="2"/>
  <c r="M87" i="2"/>
  <c r="G90" i="2" l="1"/>
  <c r="H89" i="2"/>
  <c r="I89" i="2" s="1"/>
  <c r="J89" i="2" s="1"/>
  <c r="K87" i="2"/>
  <c r="L87" i="2" s="1"/>
  <c r="M88" i="2"/>
  <c r="M89" i="2" l="1"/>
  <c r="H90" i="2"/>
  <c r="I90" i="2" s="1"/>
  <c r="J90" i="2" s="1"/>
  <c r="G91" i="2"/>
  <c r="K88" i="2"/>
  <c r="L88" i="2" s="1"/>
  <c r="G92" i="2" l="1"/>
  <c r="H91" i="2"/>
  <c r="I91" i="2" s="1"/>
  <c r="J91" i="2" s="1"/>
  <c r="M90" i="2"/>
  <c r="K89" i="2"/>
  <c r="L89" i="2" s="1"/>
  <c r="M91" i="2" l="1"/>
  <c r="K91" i="2"/>
  <c r="L91" i="2" s="1"/>
  <c r="K90" i="2"/>
  <c r="L90" i="2" s="1"/>
  <c r="G93" i="2"/>
  <c r="H92" i="2"/>
  <c r="I92" i="2" s="1"/>
  <c r="J92" i="2" s="1"/>
  <c r="M92" i="2" l="1"/>
  <c r="H93" i="2"/>
  <c r="I93" i="2" s="1"/>
  <c r="J93" i="2" s="1"/>
  <c r="G94" i="2"/>
  <c r="M93" i="2" l="1"/>
  <c r="K93" i="2"/>
  <c r="L93" i="2" s="1"/>
  <c r="K92" i="2"/>
  <c r="L92" i="2" s="1"/>
  <c r="G95" i="2"/>
  <c r="H94" i="2"/>
  <c r="I94" i="2" s="1"/>
  <c r="J94" i="2" s="1"/>
  <c r="M94" i="2" l="1"/>
  <c r="G96" i="2"/>
  <c r="H95" i="2"/>
  <c r="I95" i="2" s="1"/>
  <c r="J95" i="2" s="1"/>
  <c r="H96" i="2" l="1"/>
  <c r="I96" i="2" s="1"/>
  <c r="J96" i="2" s="1"/>
  <c r="G97" i="2"/>
  <c r="K94" i="2"/>
  <c r="L94" i="2" s="1"/>
  <c r="K95" i="2"/>
  <c r="L95" i="2" s="1"/>
  <c r="M95" i="2"/>
  <c r="G98" i="2" l="1"/>
  <c r="H97" i="2"/>
  <c r="I97" i="2" s="1"/>
  <c r="J97" i="2" s="1"/>
  <c r="M96" i="2"/>
  <c r="K96" i="2"/>
  <c r="L96" i="2" s="1"/>
  <c r="M97" i="2" l="1"/>
  <c r="H98" i="2"/>
  <c r="I98" i="2" s="1"/>
  <c r="J98" i="2" s="1"/>
  <c r="G99" i="2"/>
  <c r="H99" i="2" l="1"/>
  <c r="I99" i="2" s="1"/>
  <c r="J99" i="2" s="1"/>
  <c r="G100" i="2"/>
  <c r="M98" i="2"/>
  <c r="K97" i="2"/>
  <c r="L97" i="2" s="1"/>
  <c r="K98" i="2" l="1"/>
  <c r="L98" i="2" s="1"/>
  <c r="H100" i="2"/>
  <c r="I100" i="2" s="1"/>
  <c r="J100" i="2" s="1"/>
  <c r="G101" i="2"/>
  <c r="K99" i="2"/>
  <c r="L99" i="2" s="1"/>
  <c r="M99" i="2"/>
  <c r="G102" i="2" l="1"/>
  <c r="H101" i="2"/>
  <c r="I101" i="2" s="1"/>
  <c r="J101" i="2" s="1"/>
  <c r="M100" i="2"/>
  <c r="G103" i="2" l="1"/>
  <c r="H102" i="2"/>
  <c r="I102" i="2" s="1"/>
  <c r="J102" i="2" s="1"/>
  <c r="K100" i="2"/>
  <c r="L100" i="2" s="1"/>
  <c r="M101" i="2"/>
  <c r="K101" i="2" l="1"/>
  <c r="L101" i="2" s="1"/>
  <c r="M102" i="2"/>
  <c r="G104" i="2"/>
  <c r="H103" i="2"/>
  <c r="I103" i="2" s="1"/>
  <c r="J103" i="2" s="1"/>
  <c r="M103" i="2" l="1"/>
  <c r="H104" i="2"/>
  <c r="I104" i="2" s="1"/>
  <c r="J104" i="2" s="1"/>
  <c r="G105" i="2"/>
  <c r="K102" i="2"/>
  <c r="L102" i="2" s="1"/>
  <c r="M104" i="2" l="1"/>
  <c r="K103" i="2"/>
  <c r="L103" i="2" s="1"/>
  <c r="G106" i="2"/>
  <c r="H105" i="2"/>
  <c r="I105" i="2" s="1"/>
  <c r="J105" i="2" s="1"/>
  <c r="K104" i="2" l="1"/>
  <c r="L104" i="2" s="1"/>
  <c r="K105" i="2"/>
  <c r="L105" i="2" s="1"/>
  <c r="M105" i="2"/>
  <c r="G107" i="2"/>
  <c r="H106" i="2"/>
  <c r="I106" i="2" s="1"/>
  <c r="J106" i="2" s="1"/>
  <c r="K106" i="2" l="1"/>
  <c r="L106" i="2" s="1"/>
  <c r="M106" i="2"/>
  <c r="H107" i="2"/>
  <c r="I107" i="2" s="1"/>
  <c r="J107" i="2" s="1"/>
  <c r="G108" i="2"/>
  <c r="H108" i="2" l="1"/>
  <c r="I108" i="2" s="1"/>
  <c r="J108" i="2" s="1"/>
  <c r="G109" i="2"/>
  <c r="K107" i="2"/>
  <c r="L107" i="2" s="1"/>
  <c r="M107" i="2"/>
  <c r="G110" i="2" l="1"/>
  <c r="H109" i="2"/>
  <c r="I109" i="2" s="1"/>
  <c r="J109" i="2" s="1"/>
  <c r="M108" i="2"/>
  <c r="K108" i="2" l="1"/>
  <c r="L108" i="2" s="1"/>
  <c r="M109" i="2"/>
  <c r="G111" i="2"/>
  <c r="H110" i="2"/>
  <c r="I110" i="2" s="1"/>
  <c r="J110" i="2" s="1"/>
  <c r="G112" i="2" l="1"/>
  <c r="H111" i="2"/>
  <c r="I111" i="2" s="1"/>
  <c r="J111" i="2" s="1"/>
  <c r="K109" i="2"/>
  <c r="L109" i="2" s="1"/>
  <c r="M110" i="2"/>
  <c r="M111" i="2" l="1"/>
  <c r="H112" i="2"/>
  <c r="I112" i="2" s="1"/>
  <c r="J112" i="2" s="1"/>
  <c r="G113" i="2"/>
  <c r="K110" i="2"/>
  <c r="L110" i="2" s="1"/>
  <c r="G114" i="2" l="1"/>
  <c r="H113" i="2"/>
  <c r="I113" i="2" s="1"/>
  <c r="J113" i="2" s="1"/>
  <c r="M112" i="2"/>
  <c r="K111" i="2"/>
  <c r="L111" i="2" s="1"/>
  <c r="K112" i="2" l="1"/>
  <c r="L112" i="2" s="1"/>
  <c r="M113" i="2"/>
  <c r="G115" i="2"/>
  <c r="H114" i="2"/>
  <c r="I114" i="2" s="1"/>
  <c r="J114" i="2" s="1"/>
  <c r="K114" i="2" l="1"/>
  <c r="L114" i="2" s="1"/>
  <c r="M114" i="2"/>
  <c r="K113" i="2"/>
  <c r="L113" i="2" s="1"/>
  <c r="H115" i="2"/>
  <c r="I115" i="2" s="1"/>
  <c r="J115" i="2" s="1"/>
  <c r="G116" i="2"/>
  <c r="H116" i="2" l="1"/>
  <c r="I116" i="2" s="1"/>
  <c r="J116" i="2" s="1"/>
  <c r="G117" i="2"/>
  <c r="M115" i="2"/>
  <c r="G118" i="2" l="1"/>
  <c r="H117" i="2"/>
  <c r="I117" i="2" s="1"/>
  <c r="J117" i="2" s="1"/>
  <c r="K115" i="2"/>
  <c r="L115" i="2" s="1"/>
  <c r="M116" i="2"/>
  <c r="M117" i="2" l="1"/>
  <c r="K117" i="2"/>
  <c r="L117" i="2" s="1"/>
  <c r="G119" i="2"/>
  <c r="H118" i="2"/>
  <c r="I118" i="2" s="1"/>
  <c r="J118" i="2" s="1"/>
  <c r="K116" i="2"/>
  <c r="L116" i="2" s="1"/>
  <c r="M118" i="2" l="1"/>
  <c r="G120" i="2"/>
  <c r="H119" i="2"/>
  <c r="I119" i="2" s="1"/>
  <c r="J119" i="2" s="1"/>
  <c r="M119" i="2" l="1"/>
  <c r="K118" i="2"/>
  <c r="L118" i="2" s="1"/>
  <c r="H120" i="2"/>
  <c r="I120" i="2" s="1"/>
  <c r="J120" i="2" s="1"/>
  <c r="G121" i="2"/>
  <c r="G122" i="2" l="1"/>
  <c r="H121" i="2"/>
  <c r="I121" i="2" s="1"/>
  <c r="J121" i="2" s="1"/>
  <c r="K119" i="2"/>
  <c r="L119" i="2" s="1"/>
  <c r="M120" i="2"/>
  <c r="M121" i="2" l="1"/>
  <c r="G123" i="2"/>
  <c r="H122" i="2"/>
  <c r="I122" i="2" s="1"/>
  <c r="J122" i="2" s="1"/>
  <c r="K120" i="2"/>
  <c r="L120" i="2" s="1"/>
  <c r="M122" i="2" l="1"/>
  <c r="H123" i="2"/>
  <c r="I123" i="2" s="1"/>
  <c r="J123" i="2" s="1"/>
  <c r="G124" i="2"/>
  <c r="K121" i="2"/>
  <c r="L121" i="2" s="1"/>
  <c r="H124" i="2" l="1"/>
  <c r="I124" i="2" s="1"/>
  <c r="J124" i="2" s="1"/>
  <c r="G125" i="2"/>
  <c r="M123" i="2"/>
  <c r="K122" i="2"/>
  <c r="L122" i="2" s="1"/>
  <c r="K123" i="2" l="1"/>
  <c r="L123" i="2" s="1"/>
  <c r="G126" i="2"/>
  <c r="H125" i="2"/>
  <c r="I125" i="2" s="1"/>
  <c r="J125" i="2" s="1"/>
  <c r="M124" i="2"/>
  <c r="G127" i="2" l="1"/>
  <c r="H126" i="2"/>
  <c r="I126" i="2" s="1"/>
  <c r="J126" i="2" s="1"/>
  <c r="K124" i="2"/>
  <c r="L124" i="2" s="1"/>
  <c r="M125" i="2"/>
  <c r="K125" i="2" l="1"/>
  <c r="L125" i="2" s="1"/>
  <c r="M126" i="2"/>
  <c r="H127" i="2"/>
  <c r="I127" i="2" s="1"/>
  <c r="J127" i="2" s="1"/>
  <c r="G128" i="2"/>
  <c r="H128" i="2" l="1"/>
  <c r="I128" i="2" s="1"/>
  <c r="J128" i="2" s="1"/>
  <c r="G129" i="2"/>
  <c r="M127" i="2"/>
  <c r="K126" i="2"/>
  <c r="L126" i="2" s="1"/>
  <c r="K127" i="2" l="1"/>
  <c r="L127" i="2" s="1"/>
  <c r="G130" i="2"/>
  <c r="H129" i="2"/>
  <c r="I129" i="2" s="1"/>
  <c r="J129" i="2" s="1"/>
  <c r="M128" i="2"/>
  <c r="K128" i="2" l="1"/>
  <c r="L128" i="2" s="1"/>
  <c r="K129" i="2"/>
  <c r="L129" i="2" s="1"/>
  <c r="M129" i="2"/>
  <c r="G131" i="2"/>
  <c r="H130" i="2"/>
  <c r="I130" i="2" s="1"/>
  <c r="J130" i="2" s="1"/>
  <c r="M130" i="2" l="1"/>
  <c r="H131" i="2"/>
  <c r="I131" i="2" s="1"/>
  <c r="J131" i="2" s="1"/>
  <c r="G132" i="2"/>
  <c r="G133" i="2" l="1"/>
  <c r="H132" i="2"/>
  <c r="I132" i="2" s="1"/>
  <c r="J132" i="2" s="1"/>
  <c r="M131" i="2"/>
  <c r="K130" i="2"/>
  <c r="L130" i="2" s="1"/>
  <c r="K131" i="2" l="1"/>
  <c r="L131" i="2" s="1"/>
  <c r="M132" i="2"/>
  <c r="G134" i="2"/>
  <c r="H133" i="2"/>
  <c r="I133" i="2" s="1"/>
  <c r="J133" i="2" s="1"/>
  <c r="K132" i="2" l="1"/>
  <c r="L132" i="2" s="1"/>
  <c r="G135" i="2"/>
  <c r="H134" i="2"/>
  <c r="I134" i="2" s="1"/>
  <c r="J134" i="2" s="1"/>
  <c r="M133" i="2"/>
  <c r="K133" i="2" l="1"/>
  <c r="L133" i="2" s="1"/>
  <c r="M134" i="2"/>
  <c r="H135" i="2"/>
  <c r="I135" i="2" s="1"/>
  <c r="J135" i="2" s="1"/>
  <c r="G136" i="2"/>
  <c r="K134" i="2" l="1"/>
  <c r="L134" i="2" s="1"/>
  <c r="H136" i="2"/>
  <c r="I136" i="2" s="1"/>
  <c r="J136" i="2" s="1"/>
  <c r="G137" i="2"/>
  <c r="K135" i="2"/>
  <c r="L135" i="2" s="1"/>
  <c r="M135" i="2"/>
  <c r="G138" i="2" l="1"/>
  <c r="H137" i="2"/>
  <c r="I137" i="2" s="1"/>
  <c r="J137" i="2" s="1"/>
  <c r="M136" i="2"/>
  <c r="K137" i="2" l="1"/>
  <c r="L137" i="2" s="1"/>
  <c r="M137" i="2"/>
  <c r="K136" i="2"/>
  <c r="L136" i="2" s="1"/>
  <c r="H138" i="2"/>
  <c r="I138" i="2" s="1"/>
  <c r="J138" i="2" s="1"/>
  <c r="G139" i="2"/>
  <c r="H139" i="2" l="1"/>
  <c r="I139" i="2" s="1"/>
  <c r="J139" i="2" s="1"/>
  <c r="G140" i="2"/>
  <c r="M138" i="2"/>
  <c r="K138" i="2" l="1"/>
  <c r="L138" i="2" s="1"/>
  <c r="G141" i="2"/>
  <c r="H140" i="2"/>
  <c r="I140" i="2" s="1"/>
  <c r="J140" i="2" s="1"/>
  <c r="M139" i="2"/>
  <c r="K139" i="2"/>
  <c r="L139" i="2" s="1"/>
  <c r="G142" i="2" l="1"/>
  <c r="H141" i="2"/>
  <c r="I141" i="2" s="1"/>
  <c r="J141" i="2" s="1"/>
  <c r="M140" i="2"/>
  <c r="M141" i="2" l="1"/>
  <c r="K140" i="2"/>
  <c r="L140" i="2" s="1"/>
  <c r="G143" i="2"/>
  <c r="H142" i="2"/>
  <c r="I142" i="2" s="1"/>
  <c r="J142" i="2" s="1"/>
  <c r="K141" i="2" l="1"/>
  <c r="L141" i="2" s="1"/>
  <c r="M142" i="2"/>
  <c r="H143" i="2"/>
  <c r="I143" i="2" s="1"/>
  <c r="J143" i="2" s="1"/>
  <c r="G144" i="2"/>
  <c r="K142" i="2" l="1"/>
  <c r="L142" i="2" s="1"/>
  <c r="G145" i="2"/>
  <c r="H144" i="2"/>
  <c r="I144" i="2" s="1"/>
  <c r="J144" i="2" s="1"/>
  <c r="M143" i="2"/>
  <c r="G146" i="2" l="1"/>
  <c r="H145" i="2"/>
  <c r="I145" i="2" s="1"/>
  <c r="J145" i="2" s="1"/>
  <c r="K143" i="2"/>
  <c r="L143" i="2" s="1"/>
  <c r="M144" i="2"/>
  <c r="K144" i="2" l="1"/>
  <c r="L144" i="2" s="1"/>
  <c r="M145" i="2"/>
  <c r="G147" i="2"/>
  <c r="H146" i="2"/>
  <c r="I146" i="2" s="1"/>
  <c r="J146" i="2" s="1"/>
  <c r="K145" i="2" l="1"/>
  <c r="L145" i="2" s="1"/>
  <c r="M146" i="2"/>
  <c r="H147" i="2"/>
  <c r="I147" i="2" s="1"/>
  <c r="J147" i="2" s="1"/>
  <c r="G148" i="2"/>
  <c r="H148" i="2" l="1"/>
  <c r="I148" i="2" s="1"/>
  <c r="J148" i="2" s="1"/>
  <c r="G149" i="2"/>
  <c r="M147" i="2"/>
  <c r="K146" i="2"/>
  <c r="L146" i="2" s="1"/>
  <c r="K147" i="2" l="1"/>
  <c r="L147" i="2" s="1"/>
  <c r="G150" i="2"/>
  <c r="H149" i="2"/>
  <c r="I149" i="2" s="1"/>
  <c r="J149" i="2" s="1"/>
  <c r="K148" i="2"/>
  <c r="L148" i="2" s="1"/>
  <c r="M148" i="2"/>
  <c r="M149" i="2" l="1"/>
  <c r="G151" i="2"/>
  <c r="H150" i="2"/>
  <c r="I150" i="2" s="1"/>
  <c r="J150" i="2" s="1"/>
  <c r="M150" i="2" l="1"/>
  <c r="G152" i="2"/>
  <c r="H151" i="2"/>
  <c r="I151" i="2" s="1"/>
  <c r="J151" i="2" s="1"/>
  <c r="K149" i="2"/>
  <c r="L149" i="2" s="1"/>
  <c r="M151" i="2" l="1"/>
  <c r="G153" i="2"/>
  <c r="H152" i="2"/>
  <c r="I152" i="2" s="1"/>
  <c r="J152" i="2" s="1"/>
  <c r="K150" i="2"/>
  <c r="L150" i="2" s="1"/>
  <c r="M152" i="2" l="1"/>
  <c r="G154" i="2"/>
  <c r="H153" i="2"/>
  <c r="I153" i="2" s="1"/>
  <c r="J153" i="2" s="1"/>
  <c r="K151" i="2"/>
  <c r="L151" i="2" s="1"/>
  <c r="M153" i="2" l="1"/>
  <c r="G155" i="2"/>
  <c r="H154" i="2"/>
  <c r="I154" i="2" s="1"/>
  <c r="J154" i="2" s="1"/>
  <c r="K152" i="2"/>
  <c r="L152" i="2" s="1"/>
  <c r="H155" i="2" l="1"/>
  <c r="I155" i="2" s="1"/>
  <c r="J155" i="2" s="1"/>
  <c r="G156" i="2"/>
  <c r="M154" i="2"/>
  <c r="K153" i="2"/>
  <c r="L153" i="2" s="1"/>
  <c r="K154" i="2" l="1"/>
  <c r="L154" i="2" s="1"/>
  <c r="H156" i="2"/>
  <c r="I156" i="2" s="1"/>
  <c r="J156" i="2" s="1"/>
  <c r="G157" i="2"/>
  <c r="M155" i="2"/>
  <c r="K155" i="2" l="1"/>
  <c r="L155" i="2" s="1"/>
  <c r="G158" i="2"/>
  <c r="H157" i="2"/>
  <c r="I157" i="2" s="1"/>
  <c r="J157" i="2" s="1"/>
  <c r="M156" i="2"/>
  <c r="K156" i="2" l="1"/>
  <c r="L156" i="2" s="1"/>
  <c r="K157" i="2"/>
  <c r="L157" i="2" s="1"/>
  <c r="M157" i="2"/>
  <c r="G159" i="2"/>
  <c r="H158" i="2"/>
  <c r="I158" i="2" s="1"/>
  <c r="J158" i="2" s="1"/>
  <c r="M158" i="2" l="1"/>
  <c r="G160" i="2"/>
  <c r="H159" i="2"/>
  <c r="I159" i="2" s="1"/>
  <c r="J159" i="2" s="1"/>
  <c r="M159" i="2" l="1"/>
  <c r="G161" i="2"/>
  <c r="H160" i="2"/>
  <c r="I160" i="2" s="1"/>
  <c r="J160" i="2" s="1"/>
  <c r="K158" i="2"/>
  <c r="L158" i="2" s="1"/>
  <c r="M160" i="2" l="1"/>
  <c r="G162" i="2"/>
  <c r="H161" i="2"/>
  <c r="I161" i="2" s="1"/>
  <c r="J161" i="2" s="1"/>
  <c r="K159" i="2"/>
  <c r="L159" i="2" s="1"/>
  <c r="M161" i="2" l="1"/>
  <c r="G163" i="2"/>
  <c r="H162" i="2"/>
  <c r="I162" i="2" s="1"/>
  <c r="J162" i="2" s="1"/>
  <c r="K160" i="2"/>
  <c r="L160" i="2" s="1"/>
  <c r="H163" i="2" l="1"/>
  <c r="I163" i="2" s="1"/>
  <c r="J163" i="2" s="1"/>
  <c r="G164" i="2"/>
  <c r="K161" i="2"/>
  <c r="L161" i="2" s="1"/>
  <c r="K162" i="2"/>
  <c r="L162" i="2" s="1"/>
  <c r="M162" i="2"/>
  <c r="H164" i="2" l="1"/>
  <c r="I164" i="2" s="1"/>
  <c r="J164" i="2" s="1"/>
  <c r="G165" i="2"/>
  <c r="M163" i="2"/>
  <c r="G166" i="2" l="1"/>
  <c r="H165" i="2"/>
  <c r="I165" i="2" s="1"/>
  <c r="J165" i="2" s="1"/>
  <c r="M164" i="2"/>
  <c r="K163" i="2"/>
  <c r="L163" i="2" s="1"/>
  <c r="K164" i="2" l="1"/>
  <c r="L164" i="2" s="1"/>
  <c r="M165" i="2"/>
  <c r="G167" i="2"/>
  <c r="H166" i="2"/>
  <c r="I166" i="2" s="1"/>
  <c r="J166" i="2" s="1"/>
  <c r="M166" i="2" l="1"/>
  <c r="G168" i="2"/>
  <c r="H167" i="2"/>
  <c r="I167" i="2" s="1"/>
  <c r="J167" i="2" s="1"/>
  <c r="K165" i="2"/>
  <c r="L165" i="2" s="1"/>
  <c r="M167" i="2" l="1"/>
  <c r="H168" i="2"/>
  <c r="I168" i="2" s="1"/>
  <c r="J168" i="2" s="1"/>
  <c r="G169" i="2"/>
  <c r="K166" i="2"/>
  <c r="L166" i="2" s="1"/>
  <c r="M168" i="2" l="1"/>
  <c r="H169" i="2"/>
  <c r="I169" i="2" s="1"/>
  <c r="J169" i="2" s="1"/>
  <c r="G170" i="2"/>
  <c r="K167" i="2"/>
  <c r="L167" i="2" s="1"/>
  <c r="G171" i="2" l="1"/>
  <c r="H170" i="2"/>
  <c r="I170" i="2" s="1"/>
  <c r="J170" i="2" s="1"/>
  <c r="M169" i="2"/>
  <c r="K168" i="2"/>
  <c r="L168" i="2" s="1"/>
  <c r="K169" i="2" l="1"/>
  <c r="L169" i="2" s="1"/>
  <c r="M170" i="2"/>
  <c r="G172" i="2"/>
  <c r="H171" i="2"/>
  <c r="I171" i="2" s="1"/>
  <c r="J171" i="2" s="1"/>
  <c r="M171" i="2" l="1"/>
  <c r="H172" i="2"/>
  <c r="I172" i="2" s="1"/>
  <c r="J172" i="2" s="1"/>
  <c r="G173" i="2"/>
  <c r="K170" i="2"/>
  <c r="L170" i="2" s="1"/>
  <c r="G174" i="2" l="1"/>
  <c r="H173" i="2"/>
  <c r="I173" i="2" s="1"/>
  <c r="J173" i="2" s="1"/>
  <c r="M172" i="2"/>
  <c r="K171" i="2"/>
  <c r="L171" i="2" s="1"/>
  <c r="K172" i="2" l="1"/>
  <c r="L172" i="2" s="1"/>
  <c r="M173" i="2"/>
  <c r="G175" i="2"/>
  <c r="H174" i="2"/>
  <c r="I174" i="2" s="1"/>
  <c r="J174" i="2" s="1"/>
  <c r="G176" i="2" l="1"/>
  <c r="H175" i="2"/>
  <c r="I175" i="2" s="1"/>
  <c r="J175" i="2" s="1"/>
  <c r="M174" i="2"/>
  <c r="K173" i="2"/>
  <c r="L173" i="2" s="1"/>
  <c r="K174" i="2" l="1"/>
  <c r="L174" i="2" s="1"/>
  <c r="M175" i="2"/>
  <c r="H176" i="2"/>
  <c r="I176" i="2" s="1"/>
  <c r="J176" i="2" s="1"/>
  <c r="G177" i="2"/>
  <c r="M176" i="2" l="1"/>
  <c r="H177" i="2"/>
  <c r="I177" i="2" s="1"/>
  <c r="J177" i="2" s="1"/>
  <c r="G178" i="2"/>
  <c r="K175" i="2"/>
  <c r="L175" i="2" s="1"/>
  <c r="M177" i="2" l="1"/>
  <c r="G179" i="2"/>
  <c r="H178" i="2"/>
  <c r="I178" i="2" s="1"/>
  <c r="J178" i="2" s="1"/>
  <c r="K176" i="2"/>
  <c r="L176" i="2" s="1"/>
  <c r="M178" i="2" l="1"/>
  <c r="G180" i="2"/>
  <c r="H179" i="2"/>
  <c r="I179" i="2" s="1"/>
  <c r="J179" i="2" s="1"/>
  <c r="K177" i="2"/>
  <c r="L177" i="2" s="1"/>
  <c r="M179" i="2" l="1"/>
  <c r="H180" i="2"/>
  <c r="I180" i="2" s="1"/>
  <c r="J180" i="2" s="1"/>
  <c r="G181" i="2"/>
  <c r="K178" i="2"/>
  <c r="L178" i="2" s="1"/>
  <c r="G182" i="2" l="1"/>
  <c r="H181" i="2"/>
  <c r="I181" i="2" s="1"/>
  <c r="J181" i="2" s="1"/>
  <c r="M180" i="2"/>
  <c r="K179" i="2"/>
  <c r="L179" i="2" s="1"/>
  <c r="K180" i="2" l="1"/>
  <c r="L180" i="2" s="1"/>
  <c r="M181" i="2"/>
  <c r="G183" i="2"/>
  <c r="H182" i="2"/>
  <c r="I182" i="2" s="1"/>
  <c r="J182" i="2" s="1"/>
  <c r="K181" i="2" l="1"/>
  <c r="L181" i="2" s="1"/>
  <c r="G184" i="2"/>
  <c r="H183" i="2"/>
  <c r="I183" i="2" s="1"/>
  <c r="J183" i="2" s="1"/>
  <c r="M182" i="2"/>
  <c r="K182" i="2" l="1"/>
  <c r="L182" i="2" s="1"/>
  <c r="M183" i="2"/>
  <c r="H184" i="2"/>
  <c r="I184" i="2" s="1"/>
  <c r="J184" i="2" s="1"/>
  <c r="G185" i="2"/>
  <c r="K183" i="2" l="1"/>
  <c r="L183" i="2" s="1"/>
  <c r="H185" i="2"/>
  <c r="I185" i="2" s="1"/>
  <c r="J185" i="2" s="1"/>
  <c r="G186" i="2"/>
  <c r="M184" i="2"/>
  <c r="M185" i="2" l="1"/>
  <c r="H186" i="2"/>
  <c r="I186" i="2" s="1"/>
  <c r="J186" i="2" s="1"/>
  <c r="G187" i="2"/>
  <c r="K184" i="2"/>
  <c r="L184" i="2" s="1"/>
  <c r="G188" i="2" l="1"/>
  <c r="H187" i="2"/>
  <c r="I187" i="2" s="1"/>
  <c r="J187" i="2" s="1"/>
  <c r="M186" i="2"/>
  <c r="K185" i="2"/>
  <c r="L185" i="2" s="1"/>
  <c r="K186" i="2" l="1"/>
  <c r="L186" i="2" s="1"/>
  <c r="M187" i="2"/>
  <c r="G189" i="2"/>
  <c r="H188" i="2"/>
  <c r="I188" i="2" s="1"/>
  <c r="J188" i="2" s="1"/>
  <c r="M188" i="2" l="1"/>
  <c r="H189" i="2"/>
  <c r="I189" i="2" s="1"/>
  <c r="J189" i="2" s="1"/>
  <c r="G190" i="2"/>
  <c r="K187" i="2"/>
  <c r="L187" i="2" s="1"/>
  <c r="G191" i="2" l="1"/>
  <c r="H190" i="2"/>
  <c r="I190" i="2" s="1"/>
  <c r="J190" i="2" s="1"/>
  <c r="M189" i="2"/>
  <c r="K188" i="2"/>
  <c r="L188" i="2" s="1"/>
  <c r="K189" i="2" l="1"/>
  <c r="L189" i="2" s="1"/>
  <c r="M190" i="2"/>
  <c r="G192" i="2"/>
  <c r="H191" i="2"/>
  <c r="I191" i="2" s="1"/>
  <c r="J191" i="2" s="1"/>
  <c r="M191" i="2" l="1"/>
  <c r="H192" i="2"/>
  <c r="I192" i="2" s="1"/>
  <c r="J192" i="2" s="1"/>
  <c r="G193" i="2"/>
  <c r="K190" i="2"/>
  <c r="L190" i="2" s="1"/>
  <c r="H193" i="2" l="1"/>
  <c r="I193" i="2" s="1"/>
  <c r="J193" i="2" s="1"/>
  <c r="G194" i="2"/>
  <c r="M192" i="2"/>
  <c r="K191" i="2"/>
  <c r="L191" i="2" s="1"/>
  <c r="K192" i="2" l="1"/>
  <c r="L192" i="2" s="1"/>
  <c r="G195" i="2"/>
  <c r="H194" i="2"/>
  <c r="I194" i="2" s="1"/>
  <c r="J194" i="2" s="1"/>
  <c r="M193" i="2"/>
  <c r="K193" i="2" l="1"/>
  <c r="L193" i="2" s="1"/>
  <c r="M194" i="2"/>
  <c r="G196" i="2"/>
  <c r="H195" i="2"/>
  <c r="I195" i="2" s="1"/>
  <c r="J195" i="2" s="1"/>
  <c r="M195" i="2" l="1"/>
  <c r="G197" i="2"/>
  <c r="H196" i="2"/>
  <c r="I196" i="2" s="1"/>
  <c r="J196" i="2" s="1"/>
  <c r="K194" i="2"/>
  <c r="L194" i="2" s="1"/>
  <c r="H197" i="2" l="1"/>
  <c r="I197" i="2" s="1"/>
  <c r="J197" i="2" s="1"/>
  <c r="G198" i="2"/>
  <c r="K195" i="2"/>
  <c r="L195" i="2" s="1"/>
  <c r="M196" i="2"/>
  <c r="K196" i="2" l="1"/>
  <c r="L196" i="2" s="1"/>
  <c r="G199" i="2"/>
  <c r="H198" i="2"/>
  <c r="I198" i="2" s="1"/>
  <c r="J198" i="2" s="1"/>
  <c r="M197" i="2"/>
  <c r="G200" i="2" l="1"/>
  <c r="H199" i="2"/>
  <c r="I199" i="2" s="1"/>
  <c r="J199" i="2" s="1"/>
  <c r="M198" i="2"/>
  <c r="K197" i="2"/>
  <c r="L197" i="2" s="1"/>
  <c r="K198" i="2" l="1"/>
  <c r="L198" i="2" s="1"/>
  <c r="M199" i="2"/>
  <c r="H200" i="2"/>
  <c r="I200" i="2" s="1"/>
  <c r="J200" i="2" s="1"/>
  <c r="G201" i="2"/>
  <c r="M200" i="2" l="1"/>
  <c r="H201" i="2"/>
  <c r="I201" i="2" s="1"/>
  <c r="J201" i="2" s="1"/>
  <c r="G202" i="2"/>
  <c r="K199" i="2"/>
  <c r="L199" i="2" s="1"/>
  <c r="G203" i="2" l="1"/>
  <c r="H202" i="2"/>
  <c r="I202" i="2" s="1"/>
  <c r="J202" i="2" s="1"/>
  <c r="M201" i="2"/>
  <c r="K200" i="2"/>
  <c r="L200" i="2" s="1"/>
  <c r="K201" i="2" l="1"/>
  <c r="L201" i="2" s="1"/>
  <c r="M202" i="2"/>
  <c r="G204" i="2"/>
  <c r="H203" i="2"/>
  <c r="I203" i="2" s="1"/>
  <c r="J203" i="2" s="1"/>
  <c r="K202" i="2" l="1"/>
  <c r="L202" i="2" s="1"/>
  <c r="M203" i="2"/>
  <c r="H204" i="2"/>
  <c r="I204" i="2" s="1"/>
  <c r="J204" i="2" s="1"/>
  <c r="G205" i="2"/>
  <c r="K203" i="2" l="1"/>
  <c r="L203" i="2" s="1"/>
  <c r="H205" i="2"/>
  <c r="I205" i="2" s="1"/>
  <c r="J205" i="2" s="1"/>
  <c r="G206" i="2"/>
  <c r="M204" i="2"/>
  <c r="K204" i="2" l="1"/>
  <c r="L204" i="2" s="1"/>
  <c r="G207" i="2"/>
  <c r="H206" i="2"/>
  <c r="I206" i="2" s="1"/>
  <c r="J206" i="2" s="1"/>
  <c r="M205" i="2"/>
  <c r="M206" i="2" l="1"/>
  <c r="H207" i="2"/>
  <c r="I207" i="2" s="1"/>
  <c r="J207" i="2" s="1"/>
  <c r="G208" i="2"/>
  <c r="K205" i="2"/>
  <c r="L205" i="2" s="1"/>
  <c r="H208" i="2" l="1"/>
  <c r="I208" i="2" s="1"/>
  <c r="J208" i="2" s="1"/>
  <c r="G209" i="2"/>
  <c r="M207" i="2"/>
  <c r="K206" i="2"/>
  <c r="L206" i="2" s="1"/>
  <c r="K207" i="2" l="1"/>
  <c r="L207" i="2" s="1"/>
  <c r="G210" i="2"/>
  <c r="H209" i="2"/>
  <c r="I209" i="2" s="1"/>
  <c r="J209" i="2" s="1"/>
  <c r="M208" i="2"/>
  <c r="H210" i="2" l="1"/>
  <c r="I210" i="2" s="1"/>
  <c r="J210" i="2" s="1"/>
  <c r="G211" i="2"/>
  <c r="K208" i="2"/>
  <c r="L208" i="2" s="1"/>
  <c r="M209" i="2"/>
  <c r="G212" i="2" l="1"/>
  <c r="H211" i="2"/>
  <c r="I211" i="2" s="1"/>
  <c r="J211" i="2" s="1"/>
  <c r="M210" i="2"/>
  <c r="K209" i="2"/>
  <c r="L209" i="2" s="1"/>
  <c r="K210" i="2" l="1"/>
  <c r="L210" i="2" s="1"/>
  <c r="M211" i="2"/>
  <c r="G213" i="2"/>
  <c r="H212" i="2"/>
  <c r="I212" i="2" s="1"/>
  <c r="J212" i="2" s="1"/>
  <c r="M212" i="2" l="1"/>
  <c r="G214" i="2"/>
  <c r="H213" i="2"/>
  <c r="I213" i="2" s="1"/>
  <c r="J213" i="2" s="1"/>
  <c r="K211" i="2"/>
  <c r="L211" i="2" s="1"/>
  <c r="M213" i="2" l="1"/>
  <c r="G215" i="2"/>
  <c r="H214" i="2"/>
  <c r="I214" i="2" s="1"/>
  <c r="J214" i="2" s="1"/>
  <c r="K212" i="2"/>
  <c r="L212" i="2" s="1"/>
  <c r="M214" i="2" l="1"/>
  <c r="G216" i="2"/>
  <c r="H215" i="2"/>
  <c r="I215" i="2" s="1"/>
  <c r="J215" i="2" s="1"/>
  <c r="K213" i="2"/>
  <c r="L213" i="2" s="1"/>
  <c r="M215" i="2" l="1"/>
  <c r="H216" i="2"/>
  <c r="I216" i="2" s="1"/>
  <c r="J216" i="2" s="1"/>
  <c r="G217" i="2"/>
  <c r="K214" i="2"/>
  <c r="L214" i="2" s="1"/>
  <c r="H217" i="2" l="1"/>
  <c r="I217" i="2" s="1"/>
  <c r="J217" i="2" s="1"/>
  <c r="G218" i="2"/>
  <c r="M216" i="2"/>
  <c r="K215" i="2"/>
  <c r="L215" i="2" s="1"/>
  <c r="K216" i="2" l="1"/>
  <c r="L216" i="2" s="1"/>
  <c r="G219" i="2"/>
  <c r="H218" i="2"/>
  <c r="I218" i="2" s="1"/>
  <c r="J218" i="2" s="1"/>
  <c r="M217" i="2"/>
  <c r="K217" i="2" l="1"/>
  <c r="L217" i="2" s="1"/>
  <c r="M218" i="2"/>
  <c r="H219" i="2"/>
  <c r="I219" i="2" s="1"/>
  <c r="J219" i="2" s="1"/>
  <c r="G220" i="2"/>
  <c r="G221" i="2" l="1"/>
  <c r="H220" i="2"/>
  <c r="I220" i="2" s="1"/>
  <c r="J220" i="2" s="1"/>
  <c r="M219" i="2"/>
  <c r="K218" i="2"/>
  <c r="L218" i="2" s="1"/>
  <c r="K219" i="2" l="1"/>
  <c r="L219" i="2" s="1"/>
  <c r="M220" i="2"/>
  <c r="G222" i="2"/>
  <c r="H221" i="2"/>
  <c r="I221" i="2" s="1"/>
  <c r="J221" i="2" s="1"/>
  <c r="G223" i="2" l="1"/>
  <c r="H222" i="2"/>
  <c r="I222" i="2" s="1"/>
  <c r="J222" i="2" s="1"/>
  <c r="M221" i="2"/>
  <c r="K220" i="2"/>
  <c r="L220" i="2" s="1"/>
  <c r="M222" i="2" l="1"/>
  <c r="K221" i="2"/>
  <c r="L221" i="2" s="1"/>
  <c r="G224" i="2"/>
  <c r="H223" i="2"/>
  <c r="I223" i="2" s="1"/>
  <c r="J223" i="2" s="1"/>
  <c r="K222" i="2" l="1"/>
  <c r="L222" i="2" s="1"/>
  <c r="H224" i="2"/>
  <c r="I224" i="2" s="1"/>
  <c r="J224" i="2" s="1"/>
  <c r="G225" i="2"/>
  <c r="M223" i="2"/>
  <c r="H225" i="2" l="1"/>
  <c r="I225" i="2" s="1"/>
  <c r="J225" i="2" s="1"/>
  <c r="G226" i="2"/>
  <c r="M224" i="2"/>
  <c r="K223" i="2"/>
  <c r="L223" i="2" s="1"/>
  <c r="K224" i="2" l="1"/>
  <c r="L224" i="2" s="1"/>
  <c r="G227" i="2"/>
  <c r="H226" i="2"/>
  <c r="I226" i="2" s="1"/>
  <c r="J226" i="2" s="1"/>
  <c r="M225" i="2"/>
  <c r="K225" i="2" l="1"/>
  <c r="L225" i="2" s="1"/>
  <c r="M226" i="2"/>
  <c r="H227" i="2"/>
  <c r="I227" i="2" s="1"/>
  <c r="J227" i="2" s="1"/>
  <c r="G228" i="2"/>
  <c r="K226" i="2" l="1"/>
  <c r="L226" i="2" s="1"/>
  <c r="G229" i="2"/>
  <c r="H228" i="2"/>
  <c r="I228" i="2" s="1"/>
  <c r="J228" i="2" s="1"/>
  <c r="M227" i="2"/>
  <c r="K227" i="2" l="1"/>
  <c r="L227" i="2" s="1"/>
  <c r="M228" i="2"/>
  <c r="G230" i="2"/>
  <c r="H229" i="2"/>
  <c r="I229" i="2" s="1"/>
  <c r="J229" i="2" s="1"/>
  <c r="K228" i="2" l="1"/>
  <c r="L228" i="2" s="1"/>
  <c r="G231" i="2"/>
  <c r="H230" i="2"/>
  <c r="I230" i="2" s="1"/>
  <c r="J230" i="2" s="1"/>
  <c r="M229" i="2"/>
  <c r="M230" i="2" l="1"/>
  <c r="G232" i="2"/>
  <c r="H231" i="2"/>
  <c r="I231" i="2" s="1"/>
  <c r="J231" i="2" s="1"/>
  <c r="K229" i="2"/>
  <c r="L229" i="2" s="1"/>
  <c r="M231" i="2" l="1"/>
  <c r="H232" i="2"/>
  <c r="I232" i="2" s="1"/>
  <c r="J232" i="2" s="1"/>
  <c r="G233" i="2"/>
  <c r="K230" i="2"/>
  <c r="L230" i="2" s="1"/>
  <c r="H233" i="2" l="1"/>
  <c r="I233" i="2" s="1"/>
  <c r="J233" i="2" s="1"/>
  <c r="G234" i="2"/>
  <c r="M232" i="2"/>
  <c r="K231" i="2"/>
  <c r="L231" i="2" s="1"/>
  <c r="K232" i="2" l="1"/>
  <c r="L232" i="2" s="1"/>
  <c r="G235" i="2"/>
  <c r="H234" i="2"/>
  <c r="I234" i="2" s="1"/>
  <c r="J234" i="2" s="1"/>
  <c r="M233" i="2"/>
  <c r="K233" i="2" l="1"/>
  <c r="L233" i="2" s="1"/>
  <c r="M234" i="2"/>
  <c r="H235" i="2"/>
  <c r="I235" i="2" s="1"/>
  <c r="J235" i="2" s="1"/>
  <c r="G236" i="2"/>
  <c r="G237" i="2" l="1"/>
  <c r="H236" i="2"/>
  <c r="I236" i="2" s="1"/>
  <c r="J236" i="2" s="1"/>
  <c r="M235" i="2"/>
  <c r="K234" i="2"/>
  <c r="L234" i="2" s="1"/>
  <c r="K235" i="2" l="1"/>
  <c r="L235" i="2" s="1"/>
  <c r="M236" i="2"/>
  <c r="G238" i="2"/>
  <c r="H237" i="2"/>
  <c r="I237" i="2" s="1"/>
  <c r="J237" i="2" s="1"/>
  <c r="G239" i="2" l="1"/>
  <c r="H238" i="2"/>
  <c r="I238" i="2" s="1"/>
  <c r="J238" i="2" s="1"/>
  <c r="K236" i="2"/>
  <c r="L236" i="2" s="1"/>
  <c r="M237" i="2"/>
  <c r="K237" i="2" l="1"/>
  <c r="L237" i="2" s="1"/>
  <c r="M238" i="2"/>
  <c r="G240" i="2"/>
  <c r="H239" i="2"/>
  <c r="I239" i="2" s="1"/>
  <c r="J239" i="2" s="1"/>
  <c r="M239" i="2" l="1"/>
  <c r="H240" i="2"/>
  <c r="I240" i="2" s="1"/>
  <c r="J240" i="2" s="1"/>
  <c r="G241" i="2"/>
  <c r="K238" i="2"/>
  <c r="L238" i="2" s="1"/>
  <c r="H241" i="2" l="1"/>
  <c r="I241" i="2" s="1"/>
  <c r="J241" i="2" s="1"/>
  <c r="G242" i="2"/>
  <c r="M240" i="2"/>
  <c r="K239" i="2"/>
  <c r="L239" i="2" s="1"/>
  <c r="K240" i="2" l="1"/>
  <c r="L240" i="2" s="1"/>
  <c r="G243" i="2"/>
  <c r="H242" i="2"/>
  <c r="I242" i="2" s="1"/>
  <c r="J242" i="2" s="1"/>
  <c r="M241" i="2"/>
  <c r="H243" i="2" l="1"/>
  <c r="I243" i="2" s="1"/>
  <c r="J243" i="2" s="1"/>
  <c r="G244" i="2"/>
  <c r="K241" i="2"/>
  <c r="L241" i="2" s="1"/>
  <c r="M242" i="2"/>
  <c r="G245" i="2" l="1"/>
  <c r="H244" i="2"/>
  <c r="I244" i="2" s="1"/>
  <c r="J244" i="2" s="1"/>
  <c r="K242" i="2"/>
  <c r="L242" i="2" s="1"/>
  <c r="M243" i="2"/>
  <c r="K243" i="2" l="1"/>
  <c r="L243" i="2" s="1"/>
  <c r="M244" i="2"/>
  <c r="G246" i="2"/>
  <c r="H245" i="2"/>
  <c r="I245" i="2" s="1"/>
  <c r="J245" i="2" s="1"/>
  <c r="G247" i="2" l="1"/>
  <c r="H246" i="2"/>
  <c r="I246" i="2" s="1"/>
  <c r="J246" i="2" s="1"/>
  <c r="M245" i="2"/>
  <c r="K244" i="2"/>
  <c r="L244" i="2" s="1"/>
  <c r="K245" i="2" l="1"/>
  <c r="L245" i="2" s="1"/>
  <c r="M246" i="2"/>
  <c r="G248" i="2"/>
  <c r="H247" i="2"/>
  <c r="I247" i="2" s="1"/>
  <c r="J247" i="2" s="1"/>
  <c r="H248" i="2" l="1"/>
  <c r="I248" i="2" s="1"/>
  <c r="J248" i="2" s="1"/>
  <c r="G249" i="2"/>
  <c r="M247" i="2"/>
  <c r="K246" i="2"/>
  <c r="L246" i="2" s="1"/>
  <c r="K247" i="2" l="1"/>
  <c r="L247" i="2" s="1"/>
  <c r="H249" i="2"/>
  <c r="I249" i="2" s="1"/>
  <c r="J249" i="2" s="1"/>
  <c r="G250" i="2"/>
  <c r="M248" i="2"/>
  <c r="K248" i="2" l="1"/>
  <c r="L248" i="2" s="1"/>
  <c r="G251" i="2"/>
  <c r="H250" i="2"/>
  <c r="I250" i="2" s="1"/>
  <c r="J250" i="2" s="1"/>
  <c r="M249" i="2"/>
  <c r="G252" i="2" l="1"/>
  <c r="H251" i="2"/>
  <c r="I251" i="2" s="1"/>
  <c r="J251" i="2" s="1"/>
  <c r="K249" i="2"/>
  <c r="L249" i="2" s="1"/>
  <c r="M250" i="2"/>
  <c r="K250" i="2" l="1"/>
  <c r="L250" i="2" s="1"/>
  <c r="M251" i="2"/>
  <c r="K251" i="2"/>
  <c r="L251" i="2" s="1"/>
  <c r="G253" i="2"/>
  <c r="H252" i="2"/>
  <c r="I252" i="2" s="1"/>
  <c r="J252" i="2" s="1"/>
  <c r="M252" i="2" l="1"/>
  <c r="G254" i="2"/>
  <c r="H253" i="2"/>
  <c r="I253" i="2" s="1"/>
  <c r="J253" i="2" s="1"/>
  <c r="M253" i="2" l="1"/>
  <c r="G255" i="2"/>
  <c r="H254" i="2"/>
  <c r="I254" i="2" s="1"/>
  <c r="J254" i="2" s="1"/>
  <c r="K252" i="2"/>
  <c r="L252" i="2" s="1"/>
  <c r="M254" i="2" l="1"/>
  <c r="G256" i="2"/>
  <c r="H255" i="2"/>
  <c r="I255" i="2" s="1"/>
  <c r="J255" i="2" s="1"/>
  <c r="K253" i="2"/>
  <c r="L253" i="2" s="1"/>
  <c r="M255" i="2" l="1"/>
  <c r="H256" i="2"/>
  <c r="I256" i="2" s="1"/>
  <c r="J256" i="2" s="1"/>
  <c r="G257" i="2"/>
  <c r="K254" i="2"/>
  <c r="L254" i="2" s="1"/>
  <c r="M256" i="2" l="1"/>
  <c r="K255" i="2"/>
  <c r="L255" i="2" s="1"/>
  <c r="H257" i="2"/>
  <c r="I257" i="2" s="1"/>
  <c r="J257" i="2" s="1"/>
  <c r="G258" i="2"/>
  <c r="M257" i="2" l="1"/>
  <c r="G259" i="2"/>
  <c r="H258" i="2"/>
  <c r="I258" i="2" s="1"/>
  <c r="J258" i="2" s="1"/>
  <c r="K256" i="2"/>
  <c r="L256" i="2" s="1"/>
  <c r="H259" i="2" l="1"/>
  <c r="I259" i="2" s="1"/>
  <c r="J259" i="2" s="1"/>
  <c r="G260" i="2"/>
  <c r="K257" i="2"/>
  <c r="L257" i="2" s="1"/>
  <c r="M258" i="2"/>
  <c r="K258" i="2" l="1"/>
  <c r="L258" i="2" s="1"/>
  <c r="G261" i="2"/>
  <c r="H260" i="2"/>
  <c r="I260" i="2" s="1"/>
  <c r="J260" i="2" s="1"/>
  <c r="M259" i="2"/>
  <c r="G262" i="2" l="1"/>
  <c r="H261" i="2"/>
  <c r="I261" i="2" s="1"/>
  <c r="J261" i="2" s="1"/>
  <c r="K259" i="2"/>
  <c r="L259" i="2" s="1"/>
  <c r="M260" i="2"/>
  <c r="K260" i="2" l="1"/>
  <c r="L260" i="2" s="1"/>
  <c r="M261" i="2"/>
  <c r="G263" i="2"/>
  <c r="H262" i="2"/>
  <c r="I262" i="2" s="1"/>
  <c r="J262" i="2" s="1"/>
  <c r="M262" i="2" l="1"/>
  <c r="G264" i="2"/>
  <c r="H263" i="2"/>
  <c r="I263" i="2" s="1"/>
  <c r="J263" i="2" s="1"/>
  <c r="K261" i="2"/>
  <c r="L261" i="2" s="1"/>
  <c r="M263" i="2" l="1"/>
  <c r="H264" i="2"/>
  <c r="I264" i="2" s="1"/>
  <c r="J264" i="2" s="1"/>
  <c r="G265" i="2"/>
  <c r="K262" i="2"/>
  <c r="L262" i="2" s="1"/>
  <c r="H265" i="2" l="1"/>
  <c r="I265" i="2" s="1"/>
  <c r="J265" i="2" s="1"/>
  <c r="G266" i="2"/>
  <c r="M264" i="2"/>
  <c r="K263" i="2"/>
  <c r="L263" i="2" s="1"/>
  <c r="K264" i="2" l="1"/>
  <c r="L264" i="2" s="1"/>
  <c r="G267" i="2"/>
  <c r="H266" i="2"/>
  <c r="I266" i="2" s="1"/>
  <c r="J266" i="2" s="1"/>
  <c r="M265" i="2"/>
  <c r="M266" i="2" l="1"/>
  <c r="K265" i="2"/>
  <c r="L265" i="2" s="1"/>
  <c r="G268" i="2"/>
  <c r="H267" i="2"/>
  <c r="I267" i="2" s="1"/>
  <c r="J267" i="2" s="1"/>
  <c r="M267" i="2" l="1"/>
  <c r="H268" i="2"/>
  <c r="I268" i="2" s="1"/>
  <c r="J268" i="2" s="1"/>
  <c r="G269" i="2"/>
  <c r="K266" i="2"/>
  <c r="L266" i="2" s="1"/>
  <c r="G270" i="2" l="1"/>
  <c r="H269" i="2"/>
  <c r="I269" i="2" s="1"/>
  <c r="J269" i="2" s="1"/>
  <c r="M268" i="2"/>
  <c r="K267" i="2"/>
  <c r="L267" i="2" s="1"/>
  <c r="K268" i="2" l="1"/>
  <c r="L268" i="2" s="1"/>
  <c r="M269" i="2"/>
  <c r="G271" i="2"/>
  <c r="H270" i="2"/>
  <c r="I270" i="2" s="1"/>
  <c r="J270" i="2" s="1"/>
  <c r="K269" i="2" l="1"/>
  <c r="L269" i="2" s="1"/>
  <c r="M270" i="2"/>
  <c r="G272" i="2"/>
  <c r="H271" i="2"/>
  <c r="I271" i="2" s="1"/>
  <c r="J271" i="2" s="1"/>
  <c r="H272" i="2" l="1"/>
  <c r="I272" i="2" s="1"/>
  <c r="J272" i="2" s="1"/>
  <c r="G273" i="2"/>
  <c r="M271" i="2"/>
  <c r="K270" i="2"/>
  <c r="L270" i="2" s="1"/>
  <c r="H273" i="2" l="1"/>
  <c r="I273" i="2" s="1"/>
  <c r="J273" i="2" s="1"/>
  <c r="G274" i="2"/>
  <c r="M272" i="2"/>
  <c r="K271" i="2"/>
  <c r="L271" i="2" s="1"/>
  <c r="K272" i="2" l="1"/>
  <c r="L272" i="2" s="1"/>
  <c r="G275" i="2"/>
  <c r="H274" i="2"/>
  <c r="I274" i="2" s="1"/>
  <c r="J274" i="2" s="1"/>
  <c r="M273" i="2"/>
  <c r="H275" i="2" l="1"/>
  <c r="I275" i="2" s="1"/>
  <c r="J275" i="2" s="1"/>
  <c r="G276" i="2"/>
  <c r="K273" i="2"/>
  <c r="L273" i="2" s="1"/>
  <c r="M274" i="2"/>
  <c r="H276" i="2" l="1"/>
  <c r="I276" i="2" s="1"/>
  <c r="J276" i="2" s="1"/>
  <c r="G277" i="2"/>
  <c r="K274" i="2"/>
  <c r="L274" i="2" s="1"/>
  <c r="M275" i="2"/>
  <c r="M276" i="2" s="1"/>
  <c r="G278" i="2" l="1"/>
  <c r="H277" i="2"/>
  <c r="K275" i="2"/>
  <c r="L275" i="2" s="1"/>
  <c r="M277" i="2" l="1"/>
  <c r="I277" i="2"/>
  <c r="J277" i="2" s="1"/>
  <c r="K276" i="2"/>
  <c r="L276" i="2" s="1"/>
  <c r="G279" i="2"/>
  <c r="H278" i="2"/>
  <c r="I278" i="2" s="1"/>
  <c r="J278" i="2" s="1"/>
  <c r="K277" i="2" l="1"/>
  <c r="L277" i="2" s="1"/>
  <c r="M278" i="2"/>
  <c r="G280" i="2"/>
  <c r="H279" i="2"/>
  <c r="I279" i="2" s="1"/>
  <c r="J279" i="2" s="1"/>
  <c r="M279" i="2" l="1"/>
  <c r="H280" i="2"/>
  <c r="I280" i="2" s="1"/>
  <c r="J280" i="2" s="1"/>
  <c r="G281" i="2"/>
  <c r="K278" i="2"/>
  <c r="L278" i="2" s="1"/>
  <c r="H281" i="2" l="1"/>
  <c r="I281" i="2" s="1"/>
  <c r="J281" i="2" s="1"/>
  <c r="G282" i="2"/>
  <c r="M280" i="2"/>
  <c r="K279" i="2"/>
  <c r="L279" i="2" s="1"/>
  <c r="K280" i="2" l="1"/>
  <c r="L280" i="2" s="1"/>
  <c r="G283" i="2"/>
  <c r="H282" i="2"/>
  <c r="I282" i="2" s="1"/>
  <c r="J282" i="2" s="1"/>
  <c r="M281" i="2"/>
  <c r="K281" i="2" l="1"/>
  <c r="L281" i="2" s="1"/>
  <c r="M282" i="2"/>
  <c r="H283" i="2"/>
  <c r="I283" i="2" s="1"/>
  <c r="J283" i="2" s="1"/>
  <c r="G284" i="2"/>
  <c r="K282" i="2" l="1"/>
  <c r="L282" i="2" s="1"/>
  <c r="M283" i="2"/>
  <c r="H284" i="2"/>
  <c r="I284" i="2" s="1"/>
  <c r="J284" i="2" s="1"/>
  <c r="G285" i="2"/>
  <c r="K283" i="2" l="1"/>
  <c r="L283" i="2" s="1"/>
  <c r="H285" i="2"/>
  <c r="I285" i="2" s="1"/>
  <c r="J285" i="2" s="1"/>
  <c r="G286" i="2"/>
  <c r="M284" i="2"/>
  <c r="K284" i="2" l="1"/>
  <c r="L284" i="2" s="1"/>
  <c r="G287" i="2"/>
  <c r="H286" i="2"/>
  <c r="I286" i="2" s="1"/>
  <c r="J286" i="2" s="1"/>
  <c r="M285" i="2"/>
  <c r="K285" i="2" l="1"/>
  <c r="L285" i="2" s="1"/>
  <c r="M286" i="2"/>
  <c r="G288" i="2"/>
  <c r="H287" i="2"/>
  <c r="I287" i="2" s="1"/>
  <c r="J287" i="2" s="1"/>
  <c r="M287" i="2" l="1"/>
  <c r="G289" i="2"/>
  <c r="H288" i="2"/>
  <c r="I288" i="2" s="1"/>
  <c r="J288" i="2" s="1"/>
  <c r="K286" i="2"/>
  <c r="L286" i="2" s="1"/>
  <c r="M288" i="2" l="1"/>
  <c r="H289" i="2"/>
  <c r="I289" i="2" s="1"/>
  <c r="J289" i="2" s="1"/>
  <c r="G290" i="2"/>
  <c r="K287" i="2"/>
  <c r="L287" i="2" s="1"/>
  <c r="H290" i="2" l="1"/>
  <c r="I290" i="2" s="1"/>
  <c r="J290" i="2" s="1"/>
  <c r="G291" i="2"/>
  <c r="M289" i="2"/>
  <c r="K288" i="2"/>
  <c r="L288" i="2" s="1"/>
  <c r="K289" i="2" l="1"/>
  <c r="L289" i="2" s="1"/>
  <c r="G292" i="2"/>
  <c r="H291" i="2"/>
  <c r="I291" i="2" s="1"/>
  <c r="J291" i="2" s="1"/>
  <c r="M290" i="2"/>
  <c r="K290" i="2" l="1"/>
  <c r="L290" i="2" s="1"/>
  <c r="M291" i="2"/>
  <c r="G293" i="2"/>
  <c r="H292" i="2"/>
  <c r="I292" i="2" s="1"/>
  <c r="J292" i="2" s="1"/>
  <c r="G294" i="2" l="1"/>
  <c r="H293" i="2"/>
  <c r="I293" i="2" s="1"/>
  <c r="J293" i="2" s="1"/>
  <c r="M292" i="2"/>
  <c r="K291" i="2"/>
  <c r="L291" i="2" s="1"/>
  <c r="K292" i="2" l="1"/>
  <c r="L292" i="2" s="1"/>
  <c r="M293" i="2"/>
  <c r="G295" i="2"/>
  <c r="H294" i="2"/>
  <c r="I294" i="2" s="1"/>
  <c r="J294" i="2" s="1"/>
  <c r="H295" i="2" l="1"/>
  <c r="I295" i="2" s="1"/>
  <c r="J295" i="2" s="1"/>
  <c r="G296" i="2"/>
  <c r="K293" i="2"/>
  <c r="L293" i="2" s="1"/>
  <c r="M294" i="2"/>
  <c r="K294" i="2" l="1"/>
  <c r="L294" i="2" s="1"/>
  <c r="G297" i="2"/>
  <c r="H296" i="2"/>
  <c r="I296" i="2" s="1"/>
  <c r="J296" i="2" s="1"/>
  <c r="M295" i="2"/>
  <c r="K295" i="2" l="1"/>
  <c r="L295" i="2" s="1"/>
  <c r="H297" i="2"/>
  <c r="I297" i="2" s="1"/>
  <c r="J297" i="2" s="1"/>
  <c r="G298" i="2"/>
  <c r="M296" i="2"/>
  <c r="G299" i="2" l="1"/>
  <c r="H298" i="2"/>
  <c r="I298" i="2" s="1"/>
  <c r="J298" i="2" s="1"/>
  <c r="K296" i="2"/>
  <c r="L296" i="2" s="1"/>
  <c r="M297" i="2"/>
  <c r="M298" i="2" l="1"/>
  <c r="G300" i="2"/>
  <c r="H299" i="2"/>
  <c r="I299" i="2" s="1"/>
  <c r="J299" i="2" s="1"/>
  <c r="K297" i="2"/>
  <c r="L297" i="2" s="1"/>
  <c r="M299" i="2" l="1"/>
  <c r="G301" i="2"/>
  <c r="H300" i="2"/>
  <c r="I300" i="2" s="1"/>
  <c r="J300" i="2" s="1"/>
  <c r="K298" i="2"/>
  <c r="L298" i="2" s="1"/>
  <c r="G302" i="2" l="1"/>
  <c r="H301" i="2"/>
  <c r="I301" i="2" s="1"/>
  <c r="J301" i="2" s="1"/>
  <c r="K299" i="2"/>
  <c r="L299" i="2" s="1"/>
  <c r="M300" i="2"/>
  <c r="K300" i="2" l="1"/>
  <c r="L300" i="2" s="1"/>
  <c r="M301" i="2"/>
  <c r="G303" i="2"/>
  <c r="H302" i="2"/>
  <c r="I302" i="2" s="1"/>
  <c r="J302" i="2" s="1"/>
  <c r="M302" i="2" l="1"/>
  <c r="H303" i="2"/>
  <c r="I303" i="2" s="1"/>
  <c r="J303" i="2" s="1"/>
  <c r="G304" i="2"/>
  <c r="K301" i="2"/>
  <c r="L301" i="2" s="1"/>
  <c r="M303" i="2" l="1"/>
  <c r="K302" i="2"/>
  <c r="L302" i="2" s="1"/>
  <c r="H304" i="2"/>
  <c r="I304" i="2" s="1"/>
  <c r="J304" i="2" s="1"/>
  <c r="G305" i="2"/>
  <c r="H305" i="2" l="1"/>
  <c r="I305" i="2" s="1"/>
  <c r="J305" i="2" s="1"/>
  <c r="G306" i="2"/>
  <c r="M304" i="2"/>
  <c r="K303" i="2"/>
  <c r="L303" i="2" s="1"/>
  <c r="G307" i="2" l="1"/>
  <c r="H306" i="2"/>
  <c r="I306" i="2" s="1"/>
  <c r="J306" i="2" s="1"/>
  <c r="K304" i="2"/>
  <c r="L304" i="2" s="1"/>
  <c r="M305" i="2"/>
  <c r="K305" i="2" l="1"/>
  <c r="L305" i="2" s="1"/>
  <c r="M306" i="2"/>
  <c r="H307" i="2"/>
  <c r="I307" i="2" s="1"/>
  <c r="J307" i="2" s="1"/>
  <c r="G308" i="2"/>
  <c r="G309" i="2" l="1"/>
  <c r="H308" i="2"/>
  <c r="I308" i="2" s="1"/>
  <c r="J308" i="2" s="1"/>
  <c r="K306" i="2"/>
  <c r="L306" i="2" s="1"/>
  <c r="M307" i="2"/>
  <c r="K307" i="2" l="1"/>
  <c r="L307" i="2" s="1"/>
  <c r="M308" i="2"/>
  <c r="G310" i="2"/>
  <c r="H309" i="2"/>
  <c r="I309" i="2" s="1"/>
  <c r="J309" i="2" s="1"/>
  <c r="M309" i="2" l="1"/>
  <c r="H310" i="2"/>
  <c r="I310" i="2" s="1"/>
  <c r="J310" i="2" s="1"/>
  <c r="G311" i="2"/>
  <c r="K308" i="2"/>
  <c r="L308" i="2" s="1"/>
  <c r="H311" i="2" l="1"/>
  <c r="I311" i="2" s="1"/>
  <c r="J311" i="2" s="1"/>
  <c r="G312" i="2"/>
  <c r="M310" i="2"/>
  <c r="K309" i="2"/>
  <c r="L309" i="2" s="1"/>
  <c r="K310" i="2" l="1"/>
  <c r="L310" i="2" s="1"/>
  <c r="G313" i="2"/>
  <c r="H312" i="2"/>
  <c r="I312" i="2" s="1"/>
  <c r="J312" i="2" s="1"/>
  <c r="M311" i="2"/>
  <c r="H313" i="2" l="1"/>
  <c r="I313" i="2" s="1"/>
  <c r="J313" i="2" s="1"/>
  <c r="G314" i="2"/>
  <c r="M312" i="2"/>
  <c r="K311" i="2"/>
  <c r="L311" i="2" s="1"/>
  <c r="K312" i="2" l="1"/>
  <c r="L312" i="2" s="1"/>
  <c r="G315" i="2"/>
  <c r="H314" i="2"/>
  <c r="I314" i="2" s="1"/>
  <c r="J314" i="2" s="1"/>
  <c r="M313" i="2"/>
  <c r="K313" i="2" l="1"/>
  <c r="L313" i="2" s="1"/>
  <c r="K314" i="2"/>
  <c r="L314" i="2" s="1"/>
  <c r="M314" i="2"/>
  <c r="H315" i="2"/>
  <c r="I315" i="2" s="1"/>
  <c r="J315" i="2" s="1"/>
  <c r="G316" i="2"/>
  <c r="G317" i="2" l="1"/>
  <c r="H316" i="2"/>
  <c r="I316" i="2" s="1"/>
  <c r="J316" i="2" s="1"/>
  <c r="M315" i="2"/>
  <c r="M316" i="2" l="1"/>
  <c r="K315" i="2"/>
  <c r="L315" i="2" s="1"/>
  <c r="G318" i="2"/>
  <c r="H317" i="2"/>
  <c r="I317" i="2" s="1"/>
  <c r="J317" i="2" s="1"/>
  <c r="M317" i="2" l="1"/>
  <c r="H318" i="2"/>
  <c r="I318" i="2" s="1"/>
  <c r="J318" i="2" s="1"/>
  <c r="G319" i="2"/>
  <c r="K316" i="2"/>
  <c r="L316" i="2" s="1"/>
  <c r="H319" i="2" l="1"/>
  <c r="I319" i="2" s="1"/>
  <c r="J319" i="2" s="1"/>
  <c r="G320" i="2"/>
  <c r="M318" i="2"/>
  <c r="K317" i="2"/>
  <c r="L317" i="2" s="1"/>
  <c r="K318" i="2" l="1"/>
  <c r="L318" i="2" s="1"/>
  <c r="H320" i="2"/>
  <c r="I320" i="2" s="1"/>
  <c r="J320" i="2" s="1"/>
  <c r="G321" i="2"/>
  <c r="M319" i="2"/>
  <c r="G322" i="2" l="1"/>
  <c r="H321" i="2"/>
  <c r="I321" i="2" s="1"/>
  <c r="J321" i="2" s="1"/>
  <c r="K319" i="2"/>
  <c r="L319" i="2" s="1"/>
  <c r="M320" i="2"/>
  <c r="K320" i="2" l="1"/>
  <c r="L320" i="2" s="1"/>
  <c r="M321" i="2"/>
  <c r="G323" i="2"/>
  <c r="H322" i="2"/>
  <c r="I322" i="2" s="1"/>
  <c r="J322" i="2" s="1"/>
  <c r="K321" i="2" l="1"/>
  <c r="L321" i="2" s="1"/>
  <c r="M322" i="2"/>
  <c r="G324" i="2"/>
  <c r="H323" i="2"/>
  <c r="I323" i="2" s="1"/>
  <c r="J323" i="2" s="1"/>
  <c r="M323" i="2" l="1"/>
  <c r="H324" i="2"/>
  <c r="I324" i="2" s="1"/>
  <c r="J324" i="2" s="1"/>
  <c r="G325" i="2"/>
  <c r="K322" i="2"/>
  <c r="L322" i="2" s="1"/>
  <c r="K323" i="2" l="1"/>
  <c r="L323" i="2" s="1"/>
  <c r="G326" i="2"/>
  <c r="H325" i="2"/>
  <c r="I325" i="2" s="1"/>
  <c r="J325" i="2" s="1"/>
  <c r="M324" i="2"/>
  <c r="G327" i="2" l="1"/>
  <c r="H326" i="2"/>
  <c r="I326" i="2" s="1"/>
  <c r="J326" i="2" s="1"/>
  <c r="K324" i="2"/>
  <c r="L324" i="2" s="1"/>
  <c r="M325" i="2"/>
  <c r="M326" i="2" l="1"/>
  <c r="H327" i="2"/>
  <c r="I327" i="2" s="1"/>
  <c r="J327" i="2" s="1"/>
  <c r="G328" i="2"/>
  <c r="K325" i="2"/>
  <c r="L325" i="2" s="1"/>
  <c r="H328" i="2" l="1"/>
  <c r="I328" i="2" s="1"/>
  <c r="J328" i="2" s="1"/>
  <c r="G329" i="2"/>
  <c r="M327" i="2"/>
  <c r="K326" i="2"/>
  <c r="L326" i="2" s="1"/>
  <c r="K327" i="2" l="1"/>
  <c r="L327" i="2" s="1"/>
  <c r="G330" i="2"/>
  <c r="H329" i="2"/>
  <c r="I329" i="2" s="1"/>
  <c r="J329" i="2" s="1"/>
  <c r="M328" i="2"/>
  <c r="M329" i="2" l="1"/>
  <c r="K328" i="2"/>
  <c r="L328" i="2" s="1"/>
  <c r="G331" i="2"/>
  <c r="H330" i="2"/>
  <c r="I330" i="2" s="1"/>
  <c r="J330" i="2" s="1"/>
  <c r="H331" i="2" l="1"/>
  <c r="I331" i="2" s="1"/>
  <c r="J331" i="2" s="1"/>
  <c r="G332" i="2"/>
  <c r="M330" i="2"/>
  <c r="K329" i="2"/>
  <c r="L329" i="2" s="1"/>
  <c r="K330" i="2" l="1"/>
  <c r="L330" i="2" s="1"/>
  <c r="H332" i="2"/>
  <c r="I332" i="2" s="1"/>
  <c r="J332" i="2" s="1"/>
  <c r="G333" i="2"/>
  <c r="M331" i="2"/>
  <c r="M332" i="2" l="1"/>
  <c r="K331" i="2"/>
  <c r="L331" i="2" s="1"/>
  <c r="G334" i="2"/>
  <c r="H333" i="2"/>
  <c r="I333" i="2" s="1"/>
  <c r="J333" i="2" s="1"/>
  <c r="H334" i="2" l="1"/>
  <c r="I334" i="2" s="1"/>
  <c r="J334" i="2" s="1"/>
  <c r="G335" i="2"/>
  <c r="K332" i="2"/>
  <c r="L332" i="2" s="1"/>
  <c r="M333" i="2"/>
  <c r="H335" i="2" l="1"/>
  <c r="I335" i="2" s="1"/>
  <c r="J335" i="2" s="1"/>
  <c r="G336" i="2"/>
  <c r="K333" i="2"/>
  <c r="L333" i="2" s="1"/>
  <c r="M334" i="2"/>
  <c r="M335" i="2" l="1"/>
  <c r="K334" i="2"/>
  <c r="L334" i="2" s="1"/>
  <c r="H336" i="2"/>
  <c r="I336" i="2" s="1"/>
  <c r="J336" i="2" s="1"/>
  <c r="G337" i="2"/>
  <c r="M336" i="2" l="1"/>
  <c r="H337" i="2"/>
  <c r="I337" i="2" s="1"/>
  <c r="J337" i="2" s="1"/>
  <c r="G338" i="2"/>
  <c r="K335" i="2"/>
  <c r="L335" i="2" s="1"/>
  <c r="M337" i="2" l="1"/>
  <c r="G339" i="2"/>
  <c r="H338" i="2"/>
  <c r="I338" i="2" s="1"/>
  <c r="J338" i="2" s="1"/>
  <c r="K336" i="2"/>
  <c r="L336" i="2" s="1"/>
  <c r="H339" i="2" l="1"/>
  <c r="I339" i="2" s="1"/>
  <c r="J339" i="2" s="1"/>
  <c r="G340" i="2"/>
  <c r="K337" i="2"/>
  <c r="L337" i="2" s="1"/>
  <c r="M338" i="2"/>
  <c r="K338" i="2" l="1"/>
  <c r="L338" i="2" s="1"/>
  <c r="H340" i="2"/>
  <c r="I340" i="2" s="1"/>
  <c r="J340" i="2" s="1"/>
  <c r="G341" i="2"/>
  <c r="M339" i="2"/>
  <c r="K339" i="2" l="1"/>
  <c r="L339" i="2" s="1"/>
  <c r="G342" i="2"/>
  <c r="H341" i="2"/>
  <c r="I341" i="2" s="1"/>
  <c r="J341" i="2" s="1"/>
  <c r="M340" i="2"/>
  <c r="M341" i="2" l="1"/>
  <c r="G343" i="2"/>
  <c r="H342" i="2"/>
  <c r="I342" i="2" s="1"/>
  <c r="J342" i="2" s="1"/>
  <c r="K340" i="2"/>
  <c r="L340" i="2" s="1"/>
  <c r="M342" i="2" l="1"/>
  <c r="H343" i="2"/>
  <c r="I343" i="2" s="1"/>
  <c r="J343" i="2" s="1"/>
  <c r="G344" i="2"/>
  <c r="K341" i="2"/>
  <c r="L341" i="2" s="1"/>
  <c r="G345" i="2" l="1"/>
  <c r="H344" i="2"/>
  <c r="I344" i="2" s="1"/>
  <c r="J344" i="2" s="1"/>
  <c r="M343" i="2"/>
  <c r="K342" i="2"/>
  <c r="L342" i="2" s="1"/>
  <c r="K343" i="2" l="1"/>
  <c r="L343" i="2" s="1"/>
  <c r="M344" i="2"/>
  <c r="G346" i="2"/>
  <c r="H345" i="2"/>
  <c r="I345" i="2" s="1"/>
  <c r="J345" i="2" s="1"/>
  <c r="M345" i="2" l="1"/>
  <c r="G347" i="2"/>
  <c r="H346" i="2"/>
  <c r="I346" i="2" s="1"/>
  <c r="J346" i="2" s="1"/>
  <c r="K344" i="2"/>
  <c r="L344" i="2" s="1"/>
  <c r="M346" i="2" l="1"/>
  <c r="H347" i="2"/>
  <c r="I347" i="2" s="1"/>
  <c r="J347" i="2" s="1"/>
  <c r="G348" i="2"/>
  <c r="K345" i="2"/>
  <c r="L345" i="2" s="1"/>
  <c r="G349" i="2" l="1"/>
  <c r="H348" i="2"/>
  <c r="I348" i="2" s="1"/>
  <c r="J348" i="2" s="1"/>
  <c r="M347" i="2"/>
  <c r="K346" i="2"/>
  <c r="L346" i="2" s="1"/>
  <c r="K347" i="2" l="1"/>
  <c r="L347" i="2" s="1"/>
  <c r="M348" i="2"/>
  <c r="G350" i="2"/>
  <c r="H349" i="2"/>
  <c r="I349" i="2" s="1"/>
  <c r="J349" i="2" s="1"/>
  <c r="M349" i="2" l="1"/>
  <c r="G351" i="2"/>
  <c r="H350" i="2"/>
  <c r="I350" i="2" s="1"/>
  <c r="J350" i="2" s="1"/>
  <c r="K348" i="2"/>
  <c r="L348" i="2" s="1"/>
  <c r="H351" i="2" l="1"/>
  <c r="I351" i="2" s="1"/>
  <c r="J351" i="2" s="1"/>
  <c r="G352" i="2"/>
  <c r="K349" i="2"/>
  <c r="L349" i="2" s="1"/>
  <c r="M350" i="2"/>
  <c r="K350" i="2" l="1"/>
  <c r="L350" i="2" s="1"/>
  <c r="H352" i="2"/>
  <c r="I352" i="2" s="1"/>
  <c r="J352" i="2" s="1"/>
  <c r="G353" i="2"/>
  <c r="M351" i="2"/>
  <c r="K351" i="2" l="1"/>
  <c r="L351" i="2" s="1"/>
  <c r="G354" i="2"/>
  <c r="H353" i="2"/>
  <c r="I353" i="2" s="1"/>
  <c r="J353" i="2" s="1"/>
  <c r="M352" i="2"/>
  <c r="G355" i="2" l="1"/>
  <c r="H354" i="2"/>
  <c r="I354" i="2" s="1"/>
  <c r="J354" i="2" s="1"/>
  <c r="K352" i="2"/>
  <c r="L352" i="2" s="1"/>
  <c r="M353" i="2"/>
  <c r="K353" i="2" l="1"/>
  <c r="L353" i="2" s="1"/>
  <c r="M354" i="2"/>
  <c r="G356" i="2"/>
  <c r="H355" i="2"/>
  <c r="I355" i="2" s="1"/>
  <c r="J355" i="2" s="1"/>
  <c r="K354" i="2" l="1"/>
  <c r="L354" i="2" s="1"/>
  <c r="M355" i="2"/>
  <c r="G357" i="2"/>
  <c r="H356" i="2"/>
  <c r="I356" i="2" s="1"/>
  <c r="J356" i="2" s="1"/>
  <c r="M356" i="2" l="1"/>
  <c r="G358" i="2"/>
  <c r="H357" i="2"/>
  <c r="I357" i="2" s="1"/>
  <c r="J357" i="2" s="1"/>
  <c r="K355" i="2"/>
  <c r="L355" i="2" s="1"/>
  <c r="M357" i="2" l="1"/>
  <c r="H358" i="2"/>
  <c r="I358" i="2" s="1"/>
  <c r="J358" i="2" s="1"/>
  <c r="G359" i="2"/>
  <c r="K356" i="2"/>
  <c r="L356" i="2" s="1"/>
  <c r="H359" i="2" l="1"/>
  <c r="I359" i="2" s="1"/>
  <c r="J359" i="2" s="1"/>
  <c r="G360" i="2"/>
  <c r="M358" i="2"/>
  <c r="K357" i="2"/>
  <c r="L357" i="2" s="1"/>
  <c r="K358" i="2" l="1"/>
  <c r="L358" i="2" s="1"/>
  <c r="G361" i="2"/>
  <c r="H360" i="2"/>
  <c r="I360" i="2" s="1"/>
  <c r="J360" i="2" s="1"/>
  <c r="M359" i="2"/>
  <c r="M360" i="2" l="1"/>
  <c r="G362" i="2"/>
  <c r="H361" i="2"/>
  <c r="I361" i="2" s="1"/>
  <c r="J361" i="2" s="1"/>
  <c r="K359" i="2"/>
  <c r="L359" i="2" s="1"/>
  <c r="G363" i="2" l="1"/>
  <c r="H362" i="2"/>
  <c r="I362" i="2" s="1"/>
  <c r="J362" i="2" s="1"/>
  <c r="K360" i="2"/>
  <c r="L360" i="2" s="1"/>
  <c r="M361" i="2"/>
  <c r="K361" i="2" l="1"/>
  <c r="L361" i="2" s="1"/>
  <c r="M362" i="2"/>
  <c r="G364" i="2"/>
  <c r="H363" i="2"/>
  <c r="I363" i="2" s="1"/>
  <c r="J363" i="2" s="1"/>
  <c r="M363" i="2" l="1"/>
  <c r="K362" i="2"/>
  <c r="L362" i="2" s="1"/>
  <c r="G365" i="2"/>
  <c r="H364" i="2"/>
  <c r="I364" i="2" s="1"/>
  <c r="J364" i="2" s="1"/>
  <c r="M364" i="2" l="1"/>
  <c r="G366" i="2"/>
  <c r="H365" i="2"/>
  <c r="I365" i="2" s="1"/>
  <c r="J365" i="2" s="1"/>
  <c r="K363" i="2"/>
  <c r="L363" i="2" s="1"/>
  <c r="M365" i="2" l="1"/>
  <c r="H366" i="2"/>
  <c r="I366" i="2" s="1"/>
  <c r="J366" i="2" s="1"/>
  <c r="G367" i="2"/>
  <c r="K364" i="2"/>
  <c r="L364" i="2" s="1"/>
  <c r="M366" i="2" l="1"/>
  <c r="K365" i="2"/>
  <c r="L365" i="2" s="1"/>
  <c r="H367" i="2"/>
  <c r="I367" i="2" s="1"/>
  <c r="J367" i="2" s="1"/>
  <c r="G368" i="2"/>
  <c r="G369" i="2" l="1"/>
  <c r="H368" i="2"/>
  <c r="I368" i="2" s="1"/>
  <c r="J368" i="2" s="1"/>
  <c r="M367" i="2"/>
  <c r="K366" i="2"/>
  <c r="L366" i="2" s="1"/>
  <c r="K367" i="2" l="1"/>
  <c r="L367" i="2" s="1"/>
  <c r="M368" i="2"/>
  <c r="G370" i="2"/>
  <c r="H369" i="2"/>
  <c r="I369" i="2" s="1"/>
  <c r="J369" i="2" s="1"/>
  <c r="K368" i="2" l="1"/>
  <c r="L368" i="2" s="1"/>
  <c r="M369" i="2"/>
  <c r="G371" i="2"/>
  <c r="H370" i="2"/>
  <c r="I370" i="2" s="1"/>
  <c r="J370" i="2" s="1"/>
  <c r="M370" i="2" l="1"/>
  <c r="K369" i="2"/>
  <c r="L369" i="2" s="1"/>
  <c r="G372" i="2"/>
  <c r="H371" i="2"/>
  <c r="I371" i="2" s="1"/>
  <c r="J371" i="2" s="1"/>
  <c r="M371" i="2" l="1"/>
  <c r="G373" i="2"/>
  <c r="H372" i="2"/>
  <c r="I372" i="2" s="1"/>
  <c r="J372" i="2" s="1"/>
  <c r="K370" i="2"/>
  <c r="L370" i="2" s="1"/>
  <c r="M372" i="2" l="1"/>
  <c r="G374" i="2"/>
  <c r="H373" i="2"/>
  <c r="I373" i="2" s="1"/>
  <c r="J373" i="2" s="1"/>
  <c r="K371" i="2"/>
  <c r="L371" i="2" s="1"/>
  <c r="H374" i="2" l="1"/>
  <c r="I374" i="2" s="1"/>
  <c r="J374" i="2" s="1"/>
  <c r="G375" i="2"/>
  <c r="K372" i="2"/>
  <c r="L372" i="2" s="1"/>
  <c r="M373" i="2"/>
  <c r="K373" i="2" l="1"/>
  <c r="L373" i="2" s="1"/>
  <c r="H375" i="2"/>
  <c r="I375" i="2" s="1"/>
  <c r="J375" i="2" s="1"/>
  <c r="G376" i="2"/>
  <c r="M374" i="2"/>
  <c r="G377" i="2" l="1"/>
  <c r="H376" i="2"/>
  <c r="I376" i="2" s="1"/>
  <c r="J376" i="2" s="1"/>
  <c r="M375" i="2"/>
  <c r="K374" i="2"/>
  <c r="L374" i="2" s="1"/>
  <c r="K375" i="2" l="1"/>
  <c r="L375" i="2" s="1"/>
  <c r="M376" i="2"/>
  <c r="G378" i="2"/>
  <c r="H377" i="2"/>
  <c r="I377" i="2" s="1"/>
  <c r="J377" i="2" s="1"/>
  <c r="M377" i="2" l="1"/>
  <c r="G379" i="2"/>
  <c r="H378" i="2"/>
  <c r="I378" i="2" s="1"/>
  <c r="J378" i="2" s="1"/>
  <c r="K376" i="2"/>
  <c r="L376" i="2" s="1"/>
  <c r="M378" i="2" l="1"/>
  <c r="G380" i="2"/>
  <c r="H379" i="2"/>
  <c r="I379" i="2" s="1"/>
  <c r="J379" i="2" s="1"/>
  <c r="K377" i="2"/>
  <c r="L377" i="2" s="1"/>
  <c r="M379" i="2" l="1"/>
  <c r="K378" i="2"/>
  <c r="L378" i="2" s="1"/>
  <c r="G381" i="2"/>
  <c r="H380" i="2"/>
  <c r="I380" i="2" s="1"/>
  <c r="J380" i="2" s="1"/>
  <c r="M380" i="2" l="1"/>
  <c r="G382" i="2"/>
  <c r="H381" i="2"/>
  <c r="I381" i="2" s="1"/>
  <c r="J381" i="2" s="1"/>
  <c r="K379" i="2"/>
  <c r="L379" i="2" s="1"/>
  <c r="M381" i="2" l="1"/>
  <c r="H382" i="2"/>
  <c r="I382" i="2" s="1"/>
  <c r="J382" i="2" s="1"/>
  <c r="G383" i="2"/>
  <c r="K380" i="2"/>
  <c r="L380" i="2" s="1"/>
  <c r="H383" i="2" l="1"/>
  <c r="I383" i="2" s="1"/>
  <c r="J383" i="2" s="1"/>
  <c r="G384" i="2"/>
  <c r="M382" i="2"/>
  <c r="K381" i="2"/>
  <c r="L381" i="2" s="1"/>
  <c r="M383" i="2" l="1"/>
  <c r="G385" i="2"/>
  <c r="H384" i="2"/>
  <c r="I384" i="2" s="1"/>
  <c r="J384" i="2" s="1"/>
  <c r="K382" i="2"/>
  <c r="L382" i="2" s="1"/>
  <c r="K383" i="2"/>
  <c r="L383" i="2" s="1"/>
  <c r="K384" i="2" l="1"/>
  <c r="L384" i="2" s="1"/>
  <c r="G386" i="2"/>
  <c r="H385" i="2"/>
  <c r="M384" i="2"/>
  <c r="M385" i="2" s="1"/>
  <c r="I385" i="2" l="1"/>
  <c r="J385" i="2" s="1"/>
  <c r="K385" i="2" s="1"/>
  <c r="L385" i="2" s="1"/>
  <c r="G387" i="2"/>
  <c r="H386" i="2"/>
  <c r="I386" i="2" l="1"/>
  <c r="J386" i="2" s="1"/>
  <c r="K386" i="2" s="1"/>
  <c r="L386" i="2" s="1"/>
  <c r="G388" i="2"/>
  <c r="H387" i="2"/>
  <c r="I387" i="2" s="1"/>
  <c r="J387" i="2" s="1"/>
  <c r="M386" i="2"/>
  <c r="M387" i="2" l="1"/>
  <c r="K387" i="2"/>
  <c r="L387" i="2" s="1"/>
  <c r="G389" i="2"/>
  <c r="H388" i="2"/>
  <c r="I388" i="2" s="1"/>
  <c r="J388" i="2" s="1"/>
  <c r="K388" i="2" l="1"/>
  <c r="L388" i="2" s="1"/>
  <c r="G390" i="2"/>
  <c r="H389" i="2"/>
  <c r="I389" i="2" s="1"/>
  <c r="J389" i="2" s="1"/>
  <c r="M388" i="2"/>
  <c r="M389" i="2" l="1"/>
  <c r="K389" i="2"/>
  <c r="L389" i="2" s="1"/>
  <c r="G391" i="2"/>
  <c r="H390" i="2"/>
  <c r="I390" i="2" s="1"/>
  <c r="J390" i="2" s="1"/>
  <c r="K390" i="2" l="1"/>
  <c r="L390" i="2" s="1"/>
  <c r="H391" i="2"/>
  <c r="I391" i="2" s="1"/>
  <c r="J391" i="2" s="1"/>
  <c r="G392" i="2"/>
  <c r="M390" i="2"/>
  <c r="M391" i="2" l="1"/>
  <c r="K391" i="2"/>
  <c r="L391" i="2" s="1"/>
  <c r="G393" i="2"/>
  <c r="H392" i="2"/>
  <c r="I392" i="2" s="1"/>
  <c r="J392" i="2" s="1"/>
  <c r="K392" i="2" l="1"/>
  <c r="L392" i="2" s="1"/>
  <c r="M392" i="2"/>
  <c r="G394" i="2"/>
  <c r="H393" i="2"/>
  <c r="I393" i="2" s="1"/>
  <c r="J393" i="2" s="1"/>
  <c r="K393" i="2" l="1"/>
  <c r="L393" i="2" s="1"/>
  <c r="G395" i="2"/>
  <c r="H394" i="2"/>
  <c r="I394" i="2" s="1"/>
  <c r="J394" i="2" s="1"/>
  <c r="M393" i="2"/>
  <c r="M394" i="2" s="1"/>
  <c r="K394" i="2" l="1"/>
  <c r="L394" i="2" s="1"/>
  <c r="G396" i="2"/>
  <c r="H395" i="2"/>
  <c r="I395" i="2" s="1"/>
  <c r="J395" i="2" s="1"/>
  <c r="G397" i="2" l="1"/>
  <c r="H396" i="2"/>
  <c r="I396" i="2" s="1"/>
  <c r="J396" i="2" s="1"/>
  <c r="M395" i="2"/>
  <c r="M396" i="2" l="1"/>
  <c r="K395" i="2"/>
  <c r="L395" i="2" s="1"/>
  <c r="K396" i="2"/>
  <c r="L396" i="2" s="1"/>
  <c r="G398" i="2"/>
  <c r="H397" i="2"/>
  <c r="I397" i="2" s="1"/>
  <c r="J397" i="2" s="1"/>
  <c r="H398" i="2" l="1"/>
  <c r="I398" i="2" s="1"/>
  <c r="J398" i="2" s="1"/>
  <c r="G399" i="2"/>
  <c r="M397" i="2"/>
  <c r="K398" i="2" l="1"/>
  <c r="L398" i="2" s="1"/>
  <c r="K397" i="2"/>
  <c r="L397" i="2" s="1"/>
  <c r="M398" i="2"/>
  <c r="G400" i="2"/>
  <c r="H399" i="2"/>
  <c r="I399" i="2" l="1"/>
  <c r="J399" i="2" s="1"/>
  <c r="K399" i="2" s="1"/>
  <c r="L399" i="2" s="1"/>
  <c r="M399" i="2"/>
  <c r="G401" i="2"/>
  <c r="H400" i="2"/>
  <c r="I400" i="2" s="1"/>
  <c r="J400" i="2" s="1"/>
  <c r="G402" i="2" l="1"/>
  <c r="H401" i="2"/>
  <c r="I401" i="2" s="1"/>
  <c r="J401" i="2" s="1"/>
  <c r="M400" i="2"/>
  <c r="M401" i="2" s="1"/>
  <c r="K400" i="2" l="1"/>
  <c r="L400" i="2" s="1"/>
  <c r="K401" i="2"/>
  <c r="L401" i="2" s="1"/>
  <c r="H402" i="2"/>
  <c r="G403" i="2"/>
  <c r="I402" i="2" l="1"/>
  <c r="J402" i="2" s="1"/>
  <c r="K402" i="2" s="1"/>
  <c r="L402" i="2" s="1"/>
  <c r="G404" i="2"/>
  <c r="H403" i="2"/>
  <c r="I403" i="2" s="1"/>
  <c r="J403" i="2" s="1"/>
  <c r="M402" i="2"/>
  <c r="M403" i="2" s="1"/>
  <c r="K403" i="2" l="1"/>
  <c r="L403" i="2" s="1"/>
  <c r="G405" i="2"/>
  <c r="H404" i="2"/>
  <c r="I404" i="2" s="1"/>
  <c r="J404" i="2" s="1"/>
  <c r="K404" i="2" l="1"/>
  <c r="L404" i="2" s="1"/>
  <c r="H405" i="2"/>
  <c r="I405" i="2" s="1"/>
  <c r="J405" i="2" s="1"/>
  <c r="G406" i="2"/>
  <c r="M404" i="2"/>
  <c r="M405" i="2" s="1"/>
  <c r="K405" i="2" l="1"/>
  <c r="L405" i="2" s="1"/>
  <c r="H406" i="2"/>
  <c r="I406" i="2" s="1"/>
  <c r="J406" i="2" s="1"/>
  <c r="G407" i="2"/>
  <c r="M406" i="2" l="1"/>
  <c r="K406" i="2"/>
  <c r="L406" i="2" s="1"/>
  <c r="H407" i="2"/>
  <c r="I407" i="2" s="1"/>
  <c r="J407" i="2" s="1"/>
  <c r="G408" i="2"/>
  <c r="M407" i="2" l="1"/>
  <c r="K407" i="2"/>
  <c r="L407" i="2" s="1"/>
  <c r="G409" i="2"/>
  <c r="H408" i="2"/>
  <c r="I408" i="2" s="1"/>
  <c r="J408" i="2" s="1"/>
  <c r="K408" i="2" l="1"/>
  <c r="L408" i="2" s="1"/>
  <c r="M408" i="2"/>
  <c r="G410" i="2"/>
  <c r="H409" i="2"/>
  <c r="I409" i="2" s="1"/>
  <c r="J409" i="2" s="1"/>
  <c r="K409" i="2" l="1"/>
  <c r="L409" i="2" s="1"/>
  <c r="G411" i="2"/>
  <c r="H410" i="2"/>
  <c r="I410" i="2" s="1"/>
  <c r="J410" i="2" s="1"/>
  <c r="M409" i="2"/>
  <c r="M410" i="2" s="1"/>
  <c r="K410" i="2" l="1"/>
  <c r="L410" i="2" s="1"/>
  <c r="G412" i="2"/>
  <c r="H411" i="2"/>
  <c r="I411" i="2" s="1"/>
  <c r="J411" i="2" s="1"/>
  <c r="K411" i="2" l="1"/>
  <c r="L411" i="2" s="1"/>
  <c r="G413" i="2"/>
  <c r="H412" i="2"/>
  <c r="I412" i="2" s="1"/>
  <c r="J412" i="2" s="1"/>
  <c r="M411" i="2"/>
  <c r="M412" i="2" l="1"/>
  <c r="K412" i="2"/>
  <c r="L412" i="2" s="1"/>
  <c r="H413" i="2"/>
  <c r="I413" i="2" s="1"/>
  <c r="J413" i="2" s="1"/>
  <c r="G414" i="2"/>
  <c r="K413" i="2" l="1"/>
  <c r="L413" i="2" s="1"/>
  <c r="G415" i="2"/>
  <c r="H414" i="2"/>
  <c r="I414" i="2" s="1"/>
  <c r="J414" i="2" s="1"/>
  <c r="M413" i="2"/>
  <c r="M414" i="2" s="1"/>
  <c r="K414" i="2" l="1"/>
  <c r="L414" i="2" s="1"/>
  <c r="H415" i="2"/>
  <c r="I415" i="2" s="1"/>
  <c r="J415" i="2" s="1"/>
  <c r="G416" i="2"/>
  <c r="K415" i="2" l="1"/>
  <c r="L415" i="2" s="1"/>
  <c r="H416" i="2"/>
  <c r="I416" i="2" s="1"/>
  <c r="J416" i="2" s="1"/>
  <c r="G417" i="2"/>
  <c r="M415" i="2"/>
  <c r="M416" i="2" s="1"/>
  <c r="K416" i="2" l="1"/>
  <c r="L416" i="2" s="1"/>
  <c r="H417" i="2"/>
  <c r="I417" i="2" s="1"/>
  <c r="J417" i="2" s="1"/>
  <c r="G418" i="2"/>
  <c r="M417" i="2" l="1"/>
  <c r="K417" i="2"/>
  <c r="L417" i="2" s="1"/>
  <c r="H418" i="2"/>
  <c r="I418" i="2" s="1"/>
  <c r="J418" i="2" s="1"/>
  <c r="G419" i="2"/>
  <c r="M418" i="2" l="1"/>
  <c r="K418" i="2"/>
  <c r="L418" i="2" s="1"/>
  <c r="G420" i="2"/>
  <c r="H419" i="2"/>
  <c r="I419" i="2" s="1"/>
  <c r="J419" i="2" s="1"/>
  <c r="K419" i="2" l="1"/>
  <c r="L419" i="2" s="1"/>
  <c r="M419" i="2"/>
  <c r="G421" i="2"/>
  <c r="H420" i="2"/>
  <c r="I420" i="2" s="1"/>
  <c r="J420" i="2" s="1"/>
  <c r="K420" i="2" l="1"/>
  <c r="L420" i="2" s="1"/>
  <c r="G422" i="2"/>
  <c r="H421" i="2"/>
  <c r="I421" i="2" s="1"/>
  <c r="J421" i="2" s="1"/>
  <c r="M420" i="2"/>
  <c r="M421" i="2" l="1"/>
  <c r="K421" i="2"/>
  <c r="L421" i="2" s="1"/>
  <c r="H422" i="2"/>
  <c r="I422" i="2" s="1"/>
  <c r="J422" i="2" s="1"/>
  <c r="G423" i="2"/>
  <c r="K422" i="2" l="1"/>
  <c r="L422" i="2" s="1"/>
  <c r="H423" i="2"/>
  <c r="I423" i="2" s="1"/>
  <c r="J423" i="2" s="1"/>
  <c r="G424" i="2"/>
  <c r="M422" i="2"/>
  <c r="M423" i="2" s="1"/>
  <c r="K423" i="2" l="1"/>
  <c r="L423" i="2" s="1"/>
  <c r="H424" i="2"/>
  <c r="I424" i="2" s="1"/>
  <c r="J424" i="2" s="1"/>
  <c r="G425" i="2"/>
  <c r="K424" i="2" l="1"/>
  <c r="L424" i="2" s="1"/>
  <c r="G426" i="2"/>
  <c r="H425" i="2"/>
  <c r="I425" i="2" s="1"/>
  <c r="J425" i="2" s="1"/>
  <c r="M424" i="2"/>
  <c r="M425" i="2" l="1"/>
  <c r="K425" i="2"/>
  <c r="L425" i="2" s="1"/>
  <c r="G427" i="2"/>
  <c r="H426" i="2"/>
  <c r="I426" i="2" s="1"/>
  <c r="J426" i="2" s="1"/>
  <c r="K426" i="2" l="1"/>
  <c r="L426" i="2" s="1"/>
  <c r="G428" i="2"/>
  <c r="H427" i="2"/>
  <c r="I427" i="2" s="1"/>
  <c r="J427" i="2" s="1"/>
  <c r="M426" i="2"/>
  <c r="M427" i="2" s="1"/>
  <c r="K427" i="2" l="1"/>
  <c r="L427" i="2" s="1"/>
  <c r="G429" i="2"/>
  <c r="H428" i="2"/>
  <c r="I428" i="2" s="1"/>
  <c r="J428" i="2" s="1"/>
  <c r="K428" i="2" l="1"/>
  <c r="L428" i="2" s="1"/>
  <c r="G430" i="2"/>
  <c r="H429" i="2"/>
  <c r="I429" i="2" s="1"/>
  <c r="J429" i="2" s="1"/>
  <c r="M428" i="2"/>
  <c r="M429" i="2" s="1"/>
  <c r="K429" i="2" l="1"/>
  <c r="L429" i="2" s="1"/>
  <c r="G431" i="2"/>
  <c r="H430" i="2"/>
  <c r="I430" i="2" s="1"/>
  <c r="J430" i="2" s="1"/>
  <c r="K430" i="2" l="1"/>
  <c r="L430" i="2" s="1"/>
  <c r="G432" i="2"/>
  <c r="H431" i="2"/>
  <c r="I431" i="2" s="1"/>
  <c r="J431" i="2" s="1"/>
  <c r="M430" i="2"/>
  <c r="M431" i="2" l="1"/>
  <c r="K431" i="2"/>
  <c r="L431" i="2" s="1"/>
  <c r="H432" i="2"/>
  <c r="I432" i="2" s="1"/>
  <c r="J432" i="2" s="1"/>
  <c r="G433" i="2"/>
  <c r="K432" i="2" l="1"/>
  <c r="L432" i="2" s="1"/>
  <c r="G434" i="2"/>
  <c r="H433" i="2"/>
  <c r="I433" i="2" s="1"/>
  <c r="J433" i="2" s="1"/>
  <c r="M432" i="2"/>
  <c r="M433" i="2" l="1"/>
  <c r="K433" i="2"/>
  <c r="L433" i="2" s="1"/>
  <c r="G435" i="2"/>
  <c r="H434" i="2"/>
  <c r="I434" i="2" s="1"/>
  <c r="J434" i="2" s="1"/>
  <c r="K434" i="2" l="1"/>
  <c r="L434" i="2" s="1"/>
  <c r="H435" i="2"/>
  <c r="I435" i="2" s="1"/>
  <c r="J435" i="2" s="1"/>
  <c r="G436" i="2"/>
  <c r="M434" i="2"/>
  <c r="M435" i="2" s="1"/>
  <c r="K435" i="2" l="1"/>
  <c r="L435" i="2" s="1"/>
  <c r="G437" i="2"/>
  <c r="H436" i="2"/>
  <c r="I436" i="2" s="1"/>
  <c r="J436" i="2" s="1"/>
  <c r="K436" i="2" l="1"/>
  <c r="L436" i="2" s="1"/>
  <c r="G438" i="2"/>
  <c r="H437" i="2"/>
  <c r="I437" i="2" s="1"/>
  <c r="J437" i="2" s="1"/>
  <c r="M436" i="2"/>
  <c r="M437" i="2" s="1"/>
  <c r="K437" i="2" l="1"/>
  <c r="L437" i="2" s="1"/>
  <c r="G439" i="2"/>
  <c r="H438" i="2"/>
  <c r="I438" i="2" s="1"/>
  <c r="J438" i="2" s="1"/>
  <c r="K438" i="2" l="1"/>
  <c r="L438" i="2" s="1"/>
  <c r="G440" i="2"/>
  <c r="H439" i="2"/>
  <c r="I439" i="2" s="1"/>
  <c r="J439" i="2" s="1"/>
  <c r="M438" i="2"/>
  <c r="M439" i="2" l="1"/>
  <c r="K439" i="2"/>
  <c r="L439" i="2" s="1"/>
  <c r="H440" i="2"/>
  <c r="I440" i="2" s="1"/>
  <c r="J440" i="2" s="1"/>
  <c r="G441" i="2"/>
  <c r="K440" i="2" l="1"/>
  <c r="L440" i="2" s="1"/>
  <c r="G442" i="2"/>
  <c r="H441" i="2"/>
  <c r="I441" i="2" s="1"/>
  <c r="J441" i="2" s="1"/>
  <c r="M440" i="2"/>
  <c r="M441" i="2" s="1"/>
  <c r="K441" i="2" l="1"/>
  <c r="L441" i="2" s="1"/>
  <c r="H442" i="2"/>
  <c r="I442" i="2" s="1"/>
  <c r="J442" i="2" s="1"/>
  <c r="G443" i="2"/>
  <c r="K442" i="2" l="1"/>
  <c r="L442" i="2" s="1"/>
  <c r="H443" i="2"/>
  <c r="I443" i="2" s="1"/>
  <c r="J443" i="2" s="1"/>
  <c r="G444" i="2"/>
  <c r="M442" i="2"/>
  <c r="M443" i="2" l="1"/>
  <c r="K443" i="2"/>
  <c r="L443" i="2" s="1"/>
  <c r="G445" i="2"/>
  <c r="H444" i="2"/>
  <c r="I444" i="2" s="1"/>
  <c r="J444" i="2" s="1"/>
  <c r="K444" i="2" l="1"/>
  <c r="L444" i="2" s="1"/>
  <c r="H445" i="2"/>
  <c r="I445" i="2" s="1"/>
  <c r="J445" i="2" s="1"/>
  <c r="G446" i="2"/>
  <c r="M444" i="2"/>
  <c r="M445" i="2" l="1"/>
  <c r="K445" i="2"/>
  <c r="L445" i="2" s="1"/>
  <c r="H446" i="2"/>
  <c r="I446" i="2" s="1"/>
  <c r="J446" i="2" s="1"/>
  <c r="G447" i="2"/>
  <c r="K446" i="2" l="1"/>
  <c r="L446" i="2" s="1"/>
  <c r="H447" i="2"/>
  <c r="I447" i="2" s="1"/>
  <c r="J447" i="2" s="1"/>
  <c r="G448" i="2"/>
  <c r="M446" i="2"/>
  <c r="M447" i="2" s="1"/>
  <c r="K447" i="2" l="1"/>
  <c r="L447" i="2" s="1"/>
  <c r="G449" i="2"/>
  <c r="H448" i="2"/>
  <c r="I448" i="2" s="1"/>
  <c r="J448" i="2" s="1"/>
  <c r="M448" i="2" l="1"/>
  <c r="K448" i="2"/>
  <c r="L448" i="2" s="1"/>
  <c r="G450" i="2"/>
  <c r="H449" i="2"/>
  <c r="I449" i="2" s="1"/>
  <c r="J449" i="2" s="1"/>
  <c r="K449" i="2" l="1"/>
  <c r="L449" i="2" s="1"/>
  <c r="G451" i="2"/>
  <c r="H450" i="2"/>
  <c r="I450" i="2" s="1"/>
  <c r="J450" i="2" s="1"/>
  <c r="M449" i="2"/>
  <c r="M450" i="2" l="1"/>
  <c r="K450" i="2"/>
  <c r="L450" i="2" s="1"/>
  <c r="G452" i="2"/>
  <c r="H451" i="2"/>
  <c r="I451" i="2" s="1"/>
  <c r="J451" i="2" s="1"/>
  <c r="K451" i="2" l="1"/>
  <c r="L451" i="2" s="1"/>
  <c r="G453" i="2"/>
  <c r="H452" i="2"/>
  <c r="I452" i="2" s="1"/>
  <c r="J452" i="2" s="1"/>
  <c r="M451" i="2"/>
  <c r="M452" i="2" l="1"/>
  <c r="K452" i="2"/>
  <c r="L452" i="2" s="1"/>
  <c r="H453" i="2"/>
  <c r="I453" i="2" s="1"/>
  <c r="J453" i="2" s="1"/>
  <c r="G454" i="2"/>
  <c r="K453" i="2" l="1"/>
  <c r="L453" i="2" s="1"/>
  <c r="H454" i="2"/>
  <c r="I454" i="2" s="1"/>
  <c r="J454" i="2" s="1"/>
  <c r="G455" i="2"/>
  <c r="M453" i="2"/>
  <c r="M454" i="2" l="1"/>
  <c r="K454" i="2"/>
  <c r="L454" i="2" s="1"/>
  <c r="H455" i="2"/>
  <c r="I455" i="2" s="1"/>
  <c r="J455" i="2" s="1"/>
  <c r="G456" i="2"/>
  <c r="K455" i="2" l="1"/>
  <c r="L455" i="2" s="1"/>
  <c r="M455" i="2"/>
  <c r="H456" i="2"/>
  <c r="I456" i="2" s="1"/>
  <c r="J456" i="2" s="1"/>
  <c r="G457" i="2"/>
  <c r="K456" i="2" l="1"/>
  <c r="L456" i="2" s="1"/>
  <c r="M456" i="2"/>
  <c r="H457" i="2"/>
  <c r="I457" i="2" s="1"/>
  <c r="J457" i="2" s="1"/>
  <c r="G458" i="2"/>
  <c r="K457" i="2" l="1"/>
  <c r="L457" i="2" s="1"/>
  <c r="G459" i="2"/>
  <c r="H458" i="2"/>
  <c r="I458" i="2" s="1"/>
  <c r="J458" i="2" s="1"/>
  <c r="M457" i="2"/>
  <c r="M458" i="2" l="1"/>
  <c r="K458" i="2"/>
  <c r="L458" i="2" s="1"/>
  <c r="G460" i="2"/>
  <c r="H459" i="2"/>
  <c r="I459" i="2" s="1"/>
  <c r="J459" i="2" s="1"/>
  <c r="K459" i="2" l="1"/>
  <c r="L459" i="2" s="1"/>
  <c r="H460" i="2"/>
  <c r="I460" i="2" s="1"/>
  <c r="J460" i="2" s="1"/>
  <c r="G461" i="2"/>
  <c r="M459" i="2"/>
  <c r="M460" i="2" s="1"/>
  <c r="K460" i="2" l="1"/>
  <c r="L460" i="2" s="1"/>
  <c r="G462" i="2"/>
  <c r="H461" i="2"/>
  <c r="I461" i="2" s="1"/>
  <c r="J461" i="2" s="1"/>
  <c r="K461" i="2" l="1"/>
  <c r="L461" i="2" s="1"/>
  <c r="M461" i="2"/>
  <c r="G463" i="2"/>
  <c r="H462" i="2"/>
  <c r="I462" i="2" s="1"/>
  <c r="J462" i="2" s="1"/>
  <c r="M462" i="2" l="1"/>
  <c r="K462" i="2"/>
  <c r="L462" i="2" s="1"/>
  <c r="H463" i="2"/>
  <c r="I463" i="2" s="1"/>
  <c r="J463" i="2" s="1"/>
  <c r="G464" i="2"/>
  <c r="M463" i="2" l="1"/>
  <c r="K463" i="2"/>
  <c r="L463" i="2" s="1"/>
  <c r="H464" i="2"/>
  <c r="I464" i="2" s="1"/>
  <c r="J464" i="2" s="1"/>
  <c r="G465" i="2"/>
  <c r="K464" i="2" l="1"/>
  <c r="L464" i="2" s="1"/>
  <c r="M464" i="2"/>
  <c r="G466" i="2"/>
  <c r="H465" i="2"/>
  <c r="I465" i="2" s="1"/>
  <c r="J465" i="2" s="1"/>
  <c r="M465" i="2" l="1"/>
  <c r="K465" i="2"/>
  <c r="L465" i="2" s="1"/>
  <c r="G467" i="2"/>
  <c r="H466" i="2"/>
  <c r="I466" i="2" s="1"/>
  <c r="J466" i="2" s="1"/>
  <c r="K466" i="2" l="1"/>
  <c r="L466" i="2" s="1"/>
  <c r="G468" i="2"/>
  <c r="H467" i="2"/>
  <c r="I467" i="2" s="1"/>
  <c r="J467" i="2" s="1"/>
  <c r="M466" i="2"/>
  <c r="M467" i="2" l="1"/>
  <c r="K467" i="2"/>
  <c r="L467" i="2" s="1"/>
  <c r="G469" i="2"/>
  <c r="H468" i="2"/>
  <c r="I468" i="2" s="1"/>
  <c r="J468" i="2" s="1"/>
  <c r="K468" i="2" l="1"/>
  <c r="L468" i="2" s="1"/>
  <c r="G470" i="2"/>
  <c r="H469" i="2"/>
  <c r="I469" i="2" s="1"/>
  <c r="J469" i="2" s="1"/>
  <c r="M468" i="2"/>
  <c r="M469" i="2" l="1"/>
  <c r="K469" i="2"/>
  <c r="L469" i="2" s="1"/>
  <c r="H470" i="2"/>
  <c r="I470" i="2" s="1"/>
  <c r="J470" i="2" s="1"/>
  <c r="G471" i="2"/>
  <c r="K470" i="2" l="1"/>
  <c r="L470" i="2" s="1"/>
  <c r="H471" i="2"/>
  <c r="I471" i="2" s="1"/>
  <c r="J471" i="2" s="1"/>
  <c r="G472" i="2"/>
  <c r="G473" i="2" s="1"/>
  <c r="M470" i="2"/>
  <c r="M471" i="2" l="1"/>
  <c r="G474" i="2"/>
  <c r="H473" i="2"/>
  <c r="I473" i="2" s="1"/>
  <c r="J473" i="2" s="1"/>
  <c r="K471" i="2"/>
  <c r="L471" i="2" s="1"/>
  <c r="H472" i="2"/>
  <c r="I472" i="2" s="1"/>
  <c r="J472" i="2" s="1"/>
  <c r="G475" i="2" l="1"/>
  <c r="H474" i="2"/>
  <c r="I474" i="2" s="1"/>
  <c r="J474" i="2" s="1"/>
  <c r="K474" i="2" s="1"/>
  <c r="L474" i="2" s="1"/>
  <c r="M472" i="2"/>
  <c r="M473" i="2" s="1"/>
  <c r="M474" i="2" l="1"/>
  <c r="G476" i="2"/>
  <c r="H475" i="2"/>
  <c r="I475" i="2" s="1"/>
  <c r="J475" i="2" s="1"/>
  <c r="K475" i="2" s="1"/>
  <c r="L475" i="2" s="1"/>
  <c r="M475" i="2" l="1"/>
  <c r="G477" i="2"/>
  <c r="H476" i="2"/>
  <c r="I476" i="2" s="1"/>
  <c r="J476" i="2" s="1"/>
  <c r="M476" i="2" l="1"/>
  <c r="G478" i="2"/>
  <c r="H477" i="2"/>
  <c r="I477" i="2" s="1"/>
  <c r="J477" i="2" s="1"/>
  <c r="K477" i="2" s="1"/>
  <c r="L477" i="2" s="1"/>
  <c r="K476" i="2"/>
  <c r="L476" i="2" s="1"/>
  <c r="M477" i="2" l="1"/>
  <c r="G479" i="2"/>
  <c r="H478" i="2"/>
  <c r="I478" i="2" s="1"/>
  <c r="J478" i="2" s="1"/>
  <c r="M478" i="2" l="1"/>
  <c r="H479" i="2"/>
  <c r="I479" i="2" s="1"/>
  <c r="J479" i="2" s="1"/>
  <c r="K479" i="2" s="1"/>
  <c r="L479" i="2" s="1"/>
  <c r="G480" i="2"/>
  <c r="K478" i="2"/>
  <c r="L478" i="2" s="1"/>
  <c r="G481" i="2" l="1"/>
  <c r="H480" i="2"/>
  <c r="I480" i="2" s="1"/>
  <c r="J480" i="2" s="1"/>
  <c r="M479" i="2"/>
  <c r="M480" i="2" l="1"/>
  <c r="K480" i="2"/>
  <c r="L480" i="2" s="1"/>
  <c r="G482" i="2"/>
  <c r="H481" i="2"/>
  <c r="I481" i="2" s="1"/>
  <c r="J481" i="2" s="1"/>
  <c r="K481" i="2" s="1"/>
  <c r="L481" i="2" s="1"/>
  <c r="M481" i="2" l="1"/>
  <c r="G483" i="2"/>
  <c r="H482" i="2"/>
  <c r="I482" i="2" s="1"/>
  <c r="J482" i="2" s="1"/>
  <c r="M482" i="2" l="1"/>
  <c r="G484" i="2"/>
  <c r="H483" i="2"/>
  <c r="I483" i="2" s="1"/>
  <c r="J483" i="2" s="1"/>
  <c r="K483" i="2" s="1"/>
  <c r="L483" i="2" s="1"/>
  <c r="K482" i="2"/>
  <c r="L482" i="2" s="1"/>
  <c r="M483" i="2" l="1"/>
  <c r="G485" i="2"/>
  <c r="H484" i="2"/>
  <c r="I484" i="2" s="1"/>
  <c r="J484" i="2" s="1"/>
  <c r="M484" i="2" l="1"/>
  <c r="G486" i="2"/>
  <c r="H485" i="2"/>
  <c r="I485" i="2" s="1"/>
  <c r="J485" i="2" s="1"/>
  <c r="K485" i="2" s="1"/>
  <c r="L485" i="2" s="1"/>
  <c r="K484" i="2"/>
  <c r="L484" i="2" s="1"/>
  <c r="M485" i="2" l="1"/>
  <c r="G487" i="2"/>
  <c r="H486" i="2"/>
  <c r="I486" i="2" s="1"/>
  <c r="J486" i="2" s="1"/>
  <c r="K486" i="2" s="1"/>
  <c r="L486" i="2" s="1"/>
  <c r="M486" i="2" l="1"/>
  <c r="H487" i="2"/>
  <c r="I487" i="2" s="1"/>
  <c r="J487" i="2" s="1"/>
  <c r="K487" i="2" s="1"/>
  <c r="L487" i="2" s="1"/>
  <c r="G488" i="2"/>
  <c r="G489" i="2" l="1"/>
  <c r="H488" i="2"/>
  <c r="I488" i="2" s="1"/>
  <c r="J488" i="2" s="1"/>
  <c r="K488" i="2" s="1"/>
  <c r="L488" i="2" s="1"/>
  <c r="M487" i="2"/>
  <c r="M488" i="2" l="1"/>
  <c r="G490" i="2"/>
  <c r="H489" i="2"/>
  <c r="I489" i="2" s="1"/>
  <c r="J489" i="2" s="1"/>
  <c r="K489" i="2" s="1"/>
  <c r="L489" i="2" s="1"/>
  <c r="G491" i="2" l="1"/>
  <c r="H490" i="2"/>
  <c r="I490" i="2" s="1"/>
  <c r="J490" i="2" s="1"/>
  <c r="K490" i="2" s="1"/>
  <c r="L490" i="2" s="1"/>
  <c r="M489" i="2"/>
  <c r="M490" i="2" l="1"/>
  <c r="G492" i="2"/>
  <c r="H491" i="2"/>
  <c r="I491" i="2" s="1"/>
  <c r="J491" i="2" s="1"/>
  <c r="K491" i="2" s="1"/>
  <c r="L491" i="2" s="1"/>
  <c r="G493" i="2" l="1"/>
  <c r="H492" i="2"/>
  <c r="I492" i="2" s="1"/>
  <c r="J492" i="2" s="1"/>
  <c r="K492" i="2" s="1"/>
  <c r="L492" i="2" s="1"/>
  <c r="M491" i="2"/>
  <c r="M492" i="2" l="1"/>
  <c r="G494" i="2"/>
  <c r="H493" i="2"/>
  <c r="I493" i="2" s="1"/>
  <c r="J493" i="2" s="1"/>
  <c r="K493" i="2" s="1"/>
  <c r="L493" i="2" s="1"/>
  <c r="M493" i="2" l="1"/>
  <c r="G495" i="2"/>
  <c r="H494" i="2"/>
  <c r="I494" i="2" s="1"/>
  <c r="J494" i="2" s="1"/>
  <c r="K494" i="2" s="1"/>
  <c r="L494" i="2" s="1"/>
  <c r="M494" i="2" l="1"/>
  <c r="H495" i="2"/>
  <c r="I495" i="2" s="1"/>
  <c r="J495" i="2" s="1"/>
  <c r="K495" i="2" s="1"/>
  <c r="L495" i="2" s="1"/>
  <c r="G496" i="2"/>
  <c r="G497" i="2" l="1"/>
  <c r="H496" i="2"/>
  <c r="I496" i="2" s="1"/>
  <c r="J496" i="2" s="1"/>
  <c r="K496" i="2" s="1"/>
  <c r="L496" i="2" s="1"/>
  <c r="M495" i="2"/>
  <c r="M496" i="2" l="1"/>
  <c r="G498" i="2"/>
  <c r="H497" i="2"/>
  <c r="I497" i="2" s="1"/>
  <c r="J497" i="2" s="1"/>
  <c r="K497" i="2" s="1"/>
  <c r="L497" i="2" s="1"/>
  <c r="M497" i="2" l="1"/>
  <c r="G499" i="2"/>
  <c r="H498" i="2"/>
  <c r="I498" i="2" s="1"/>
  <c r="J498" i="2" s="1"/>
  <c r="K498" i="2" s="1"/>
  <c r="L498" i="2" s="1"/>
  <c r="M498" i="2" l="1"/>
  <c r="G500" i="2"/>
  <c r="H499" i="2"/>
  <c r="I499" i="2" s="1"/>
  <c r="J499" i="2" s="1"/>
  <c r="K499" i="2" s="1"/>
  <c r="L499" i="2" s="1"/>
  <c r="M499" i="2" l="1"/>
  <c r="G501" i="2"/>
  <c r="H500" i="2"/>
  <c r="I500" i="2" s="1"/>
  <c r="J500" i="2" s="1"/>
  <c r="K500" i="2" s="1"/>
  <c r="L500" i="2" s="1"/>
  <c r="M500" i="2" l="1"/>
  <c r="G502" i="2"/>
  <c r="H501" i="2"/>
  <c r="I501" i="2" s="1"/>
  <c r="J501" i="2" s="1"/>
  <c r="K501" i="2" s="1"/>
  <c r="L501" i="2" s="1"/>
  <c r="M501" i="2" l="1"/>
  <c r="G503" i="2"/>
  <c r="H502" i="2"/>
  <c r="I502" i="2" s="1"/>
  <c r="J502" i="2" s="1"/>
  <c r="K502" i="2" s="1"/>
  <c r="L502" i="2" s="1"/>
  <c r="M502" i="2" l="1"/>
  <c r="H503" i="2"/>
  <c r="I503" i="2" s="1"/>
  <c r="J503" i="2" s="1"/>
  <c r="K503" i="2" s="1"/>
  <c r="L503" i="2" s="1"/>
  <c r="G504" i="2"/>
  <c r="G505" i="2" l="1"/>
  <c r="H504" i="2"/>
  <c r="I504" i="2" s="1"/>
  <c r="J504" i="2" s="1"/>
  <c r="K504" i="2" s="1"/>
  <c r="L504" i="2" s="1"/>
  <c r="M503" i="2"/>
  <c r="M504" i="2" l="1"/>
  <c r="G506" i="2"/>
  <c r="H505" i="2"/>
  <c r="I505" i="2" s="1"/>
  <c r="J505" i="2" s="1"/>
  <c r="K505" i="2" s="1"/>
  <c r="L505" i="2" s="1"/>
  <c r="M505" i="2" l="1"/>
  <c r="G507" i="2"/>
  <c r="H506" i="2"/>
  <c r="I506" i="2" s="1"/>
  <c r="J506" i="2" s="1"/>
  <c r="K506" i="2" s="1"/>
  <c r="L506" i="2" s="1"/>
  <c r="M506" i="2" l="1"/>
  <c r="G508" i="2"/>
  <c r="H507" i="2"/>
  <c r="I507" i="2" s="1"/>
  <c r="J507" i="2" s="1"/>
  <c r="K507" i="2" s="1"/>
  <c r="L507" i="2" s="1"/>
  <c r="M507" i="2" l="1"/>
  <c r="G509" i="2"/>
  <c r="H508" i="2"/>
  <c r="I508" i="2" s="1"/>
  <c r="J508" i="2" s="1"/>
  <c r="K508" i="2" s="1"/>
  <c r="L508" i="2" s="1"/>
  <c r="M508" i="2" l="1"/>
  <c r="G510" i="2"/>
  <c r="H509" i="2"/>
  <c r="I509" i="2" s="1"/>
  <c r="J509" i="2" s="1"/>
  <c r="K509" i="2" s="1"/>
  <c r="L509" i="2" s="1"/>
  <c r="M509" i="2" l="1"/>
  <c r="G511" i="2"/>
  <c r="H510" i="2"/>
  <c r="I510" i="2" s="1"/>
  <c r="J510" i="2" s="1"/>
  <c r="K510" i="2" s="1"/>
  <c r="L510" i="2" s="1"/>
  <c r="M510" i="2" l="1"/>
  <c r="H511" i="2"/>
  <c r="I511" i="2" s="1"/>
  <c r="J511" i="2" s="1"/>
  <c r="K511" i="2" s="1"/>
  <c r="L511" i="2" s="1"/>
  <c r="G512" i="2"/>
  <c r="G513" i="2" l="1"/>
  <c r="H512" i="2"/>
  <c r="I512" i="2" s="1"/>
  <c r="J512" i="2" s="1"/>
  <c r="K512" i="2" s="1"/>
  <c r="L512" i="2" s="1"/>
  <c r="M511" i="2"/>
  <c r="M512" i="2" l="1"/>
  <c r="G514" i="2"/>
  <c r="H513" i="2"/>
  <c r="I513" i="2" s="1"/>
  <c r="J513" i="2" s="1"/>
  <c r="K513" i="2" s="1"/>
  <c r="L513" i="2" s="1"/>
  <c r="M513" i="2" l="1"/>
  <c r="G515" i="2"/>
  <c r="H514" i="2"/>
  <c r="I514" i="2" s="1"/>
  <c r="J514" i="2" s="1"/>
  <c r="K514" i="2" s="1"/>
  <c r="L514" i="2" s="1"/>
  <c r="M514" i="2" l="1"/>
  <c r="G516" i="2"/>
  <c r="H515" i="2"/>
  <c r="I515" i="2" s="1"/>
  <c r="J515" i="2" s="1"/>
  <c r="K515" i="2" s="1"/>
  <c r="L515" i="2" s="1"/>
  <c r="M515" i="2" l="1"/>
  <c r="G517" i="2"/>
  <c r="H516" i="2"/>
  <c r="I516" i="2" s="1"/>
  <c r="J516" i="2" s="1"/>
  <c r="K516" i="2" s="1"/>
  <c r="L516" i="2" s="1"/>
  <c r="M516" i="2" l="1"/>
  <c r="G518" i="2"/>
  <c r="H517" i="2"/>
  <c r="I517" i="2" s="1"/>
  <c r="J517" i="2" s="1"/>
  <c r="K517" i="2" s="1"/>
  <c r="L517" i="2" s="1"/>
  <c r="M517" i="2" l="1"/>
  <c r="G519" i="2"/>
  <c r="H518" i="2"/>
  <c r="I518" i="2" s="1"/>
  <c r="J518" i="2" s="1"/>
  <c r="K518" i="2" s="1"/>
  <c r="L518" i="2" s="1"/>
  <c r="M518" i="2" l="1"/>
  <c r="H519" i="2"/>
  <c r="I519" i="2" s="1"/>
  <c r="J519" i="2" s="1"/>
  <c r="K519" i="2" s="1"/>
  <c r="L519" i="2" s="1"/>
  <c r="G520" i="2"/>
  <c r="G521" i="2" l="1"/>
  <c r="H520" i="2"/>
  <c r="I520" i="2" s="1"/>
  <c r="J520" i="2" s="1"/>
  <c r="K520" i="2" s="1"/>
  <c r="L520" i="2" s="1"/>
  <c r="M519" i="2"/>
  <c r="M520" i="2" l="1"/>
  <c r="G522" i="2"/>
  <c r="H521" i="2"/>
  <c r="I521" i="2" s="1"/>
  <c r="J521" i="2" s="1"/>
  <c r="K521" i="2" s="1"/>
  <c r="L521" i="2" s="1"/>
  <c r="M521" i="2" l="1"/>
  <c r="G523" i="2"/>
  <c r="H522" i="2"/>
  <c r="I522" i="2" s="1"/>
  <c r="J522" i="2" s="1"/>
  <c r="K522" i="2" s="1"/>
  <c r="L522" i="2" s="1"/>
  <c r="M522" i="2" l="1"/>
  <c r="G524" i="2"/>
  <c r="H523" i="2"/>
  <c r="I523" i="2" s="1"/>
  <c r="J523" i="2" s="1"/>
  <c r="K523" i="2" s="1"/>
  <c r="L523" i="2" s="1"/>
  <c r="M523" i="2" l="1"/>
  <c r="G525" i="2"/>
  <c r="H524" i="2"/>
  <c r="I524" i="2" s="1"/>
  <c r="J524" i="2" s="1"/>
  <c r="K524" i="2" s="1"/>
  <c r="L524" i="2" s="1"/>
  <c r="M524" i="2" l="1"/>
  <c r="G526" i="2"/>
  <c r="H525" i="2"/>
  <c r="I525" i="2" s="1"/>
  <c r="J525" i="2" s="1"/>
  <c r="K525" i="2" s="1"/>
  <c r="L525" i="2" s="1"/>
  <c r="M525" i="2" l="1"/>
  <c r="G527" i="2"/>
  <c r="H526" i="2"/>
  <c r="I526" i="2" s="1"/>
  <c r="J526" i="2" s="1"/>
  <c r="K526" i="2" s="1"/>
  <c r="L526" i="2" s="1"/>
  <c r="M526" i="2" l="1"/>
  <c r="H527" i="2"/>
  <c r="I527" i="2" s="1"/>
  <c r="J527" i="2" s="1"/>
  <c r="K527" i="2" s="1"/>
  <c r="L527" i="2" s="1"/>
  <c r="G528" i="2"/>
  <c r="G529" i="2" l="1"/>
  <c r="H528" i="2"/>
  <c r="I528" i="2" s="1"/>
  <c r="J528" i="2" s="1"/>
  <c r="K528" i="2" s="1"/>
  <c r="L528" i="2" s="1"/>
  <c r="M527" i="2"/>
  <c r="M528" i="2" l="1"/>
  <c r="G530" i="2"/>
  <c r="H529" i="2"/>
  <c r="I529" i="2" s="1"/>
  <c r="J529" i="2" s="1"/>
  <c r="K529" i="2" s="1"/>
  <c r="L529" i="2" s="1"/>
  <c r="M529" i="2" l="1"/>
  <c r="G531" i="2"/>
  <c r="H530" i="2"/>
  <c r="I530" i="2" s="1"/>
  <c r="J530" i="2" s="1"/>
  <c r="K530" i="2" s="1"/>
  <c r="L530" i="2" s="1"/>
  <c r="M530" i="2" l="1"/>
  <c r="G532" i="2"/>
  <c r="H531" i="2"/>
  <c r="I531" i="2" s="1"/>
  <c r="J531" i="2" s="1"/>
  <c r="K531" i="2" s="1"/>
  <c r="L531" i="2" s="1"/>
  <c r="M531" i="2" l="1"/>
  <c r="G533" i="2"/>
  <c r="H532" i="2"/>
  <c r="I532" i="2" s="1"/>
  <c r="J532" i="2" s="1"/>
  <c r="K532" i="2" s="1"/>
  <c r="L532" i="2" s="1"/>
  <c r="M532" i="2" l="1"/>
  <c r="G534" i="2"/>
  <c r="H533" i="2"/>
  <c r="I533" i="2" s="1"/>
  <c r="J533" i="2" s="1"/>
  <c r="K533" i="2" s="1"/>
  <c r="L533" i="2" s="1"/>
  <c r="M533" i="2" l="1"/>
  <c r="G535" i="2"/>
  <c r="H534" i="2"/>
  <c r="I534" i="2" s="1"/>
  <c r="J534" i="2" s="1"/>
  <c r="K534" i="2" s="1"/>
  <c r="L534" i="2" s="1"/>
  <c r="M534" i="2" l="1"/>
  <c r="H535" i="2"/>
  <c r="I535" i="2" s="1"/>
  <c r="J535" i="2" s="1"/>
  <c r="K535" i="2" s="1"/>
  <c r="L535" i="2" s="1"/>
  <c r="G536" i="2"/>
  <c r="G537" i="2" l="1"/>
  <c r="H536" i="2"/>
  <c r="I536" i="2" s="1"/>
  <c r="J536" i="2" s="1"/>
  <c r="K536" i="2" s="1"/>
  <c r="L536" i="2" s="1"/>
  <c r="M535" i="2"/>
  <c r="M536" i="2" l="1"/>
  <c r="G538" i="2"/>
  <c r="H537" i="2"/>
  <c r="I537" i="2" s="1"/>
  <c r="J537" i="2" s="1"/>
  <c r="K537" i="2" s="1"/>
  <c r="L537" i="2" s="1"/>
  <c r="M537" i="2" l="1"/>
  <c r="G539" i="2"/>
  <c r="H538" i="2"/>
  <c r="I538" i="2" s="1"/>
  <c r="J538" i="2" s="1"/>
  <c r="K538" i="2" s="1"/>
  <c r="L538" i="2" s="1"/>
  <c r="M538" i="2" l="1"/>
  <c r="G540" i="2"/>
  <c r="H539" i="2"/>
  <c r="I539" i="2" s="1"/>
  <c r="J539" i="2" s="1"/>
  <c r="K539" i="2" s="1"/>
  <c r="L539" i="2" s="1"/>
  <c r="M539" i="2" l="1"/>
  <c r="G541" i="2"/>
  <c r="H540" i="2"/>
  <c r="I540" i="2" s="1"/>
  <c r="J540" i="2" s="1"/>
  <c r="K540" i="2" s="1"/>
  <c r="L540" i="2" s="1"/>
  <c r="M540" i="2" l="1"/>
  <c r="G542" i="2"/>
  <c r="H541" i="2"/>
  <c r="I541" i="2" s="1"/>
  <c r="J541" i="2" s="1"/>
  <c r="K541" i="2" s="1"/>
  <c r="L541" i="2" s="1"/>
  <c r="M541" i="2" l="1"/>
  <c r="G543" i="2"/>
  <c r="H542" i="2"/>
  <c r="I542" i="2" s="1"/>
  <c r="J542" i="2" s="1"/>
  <c r="K542" i="2" s="1"/>
  <c r="L542" i="2" s="1"/>
  <c r="M542" i="2" l="1"/>
  <c r="H543" i="2"/>
  <c r="I543" i="2" s="1"/>
  <c r="J543" i="2" s="1"/>
  <c r="K543" i="2" s="1"/>
  <c r="L543" i="2" s="1"/>
  <c r="G544" i="2"/>
  <c r="G545" i="2" l="1"/>
  <c r="H544" i="2"/>
  <c r="I544" i="2" s="1"/>
  <c r="J544" i="2" s="1"/>
  <c r="K544" i="2" s="1"/>
  <c r="L544" i="2" s="1"/>
  <c r="M543" i="2"/>
  <c r="M544" i="2" l="1"/>
  <c r="G546" i="2"/>
  <c r="H545" i="2"/>
  <c r="I545" i="2" s="1"/>
  <c r="J545" i="2" s="1"/>
  <c r="K545" i="2" s="1"/>
  <c r="L545" i="2" s="1"/>
  <c r="M545" i="2" l="1"/>
  <c r="G547" i="2"/>
  <c r="H546" i="2"/>
  <c r="I546" i="2" s="1"/>
  <c r="J546" i="2" s="1"/>
  <c r="K546" i="2" s="1"/>
  <c r="L546" i="2" s="1"/>
  <c r="M546" i="2" l="1"/>
  <c r="G548" i="2"/>
  <c r="H547" i="2"/>
  <c r="I547" i="2" s="1"/>
  <c r="J547" i="2" s="1"/>
  <c r="K547" i="2" s="1"/>
  <c r="L547" i="2" s="1"/>
  <c r="M547" i="2" l="1"/>
  <c r="G549" i="2"/>
  <c r="H548" i="2"/>
  <c r="I548" i="2" s="1"/>
  <c r="J548" i="2" s="1"/>
  <c r="K548" i="2" s="1"/>
  <c r="L548" i="2" s="1"/>
  <c r="M548" i="2" l="1"/>
  <c r="G550" i="2"/>
  <c r="H549" i="2"/>
  <c r="I549" i="2" s="1"/>
  <c r="J549" i="2" s="1"/>
  <c r="K549" i="2" s="1"/>
  <c r="L549" i="2" s="1"/>
  <c r="M549" i="2" l="1"/>
  <c r="G551" i="2"/>
  <c r="H550" i="2"/>
  <c r="I550" i="2" s="1"/>
  <c r="J550" i="2" s="1"/>
  <c r="K550" i="2" s="1"/>
  <c r="L550" i="2" s="1"/>
  <c r="M550" i="2" l="1"/>
  <c r="H551" i="2"/>
  <c r="I551" i="2" s="1"/>
  <c r="J551" i="2" s="1"/>
  <c r="K551" i="2" s="1"/>
  <c r="L551" i="2" s="1"/>
  <c r="G552" i="2"/>
  <c r="G553" i="2" l="1"/>
  <c r="H552" i="2"/>
  <c r="I552" i="2" s="1"/>
  <c r="J552" i="2" s="1"/>
  <c r="K552" i="2" s="1"/>
  <c r="L552" i="2" s="1"/>
  <c r="M551" i="2"/>
  <c r="M552" i="2" l="1"/>
  <c r="G554" i="2"/>
  <c r="H553" i="2"/>
  <c r="I553" i="2" s="1"/>
  <c r="J553" i="2" s="1"/>
  <c r="K553" i="2" s="1"/>
  <c r="L553" i="2" s="1"/>
  <c r="M553" i="2" l="1"/>
  <c r="G555" i="2"/>
  <c r="H554" i="2"/>
  <c r="I554" i="2" s="1"/>
  <c r="J554" i="2" s="1"/>
  <c r="K554" i="2" s="1"/>
  <c r="L554" i="2" s="1"/>
  <c r="M554" i="2" l="1"/>
  <c r="G556" i="2"/>
  <c r="H555" i="2"/>
  <c r="I555" i="2" s="1"/>
  <c r="J555" i="2" s="1"/>
  <c r="K555" i="2" s="1"/>
  <c r="L555" i="2" s="1"/>
  <c r="M555" i="2" l="1"/>
  <c r="G557" i="2"/>
  <c r="H556" i="2"/>
  <c r="I556" i="2" s="1"/>
  <c r="J556" i="2" s="1"/>
  <c r="K556" i="2" s="1"/>
  <c r="L556" i="2" s="1"/>
  <c r="M556" i="2" l="1"/>
  <c r="G558" i="2"/>
  <c r="H557" i="2"/>
  <c r="I557" i="2" s="1"/>
  <c r="J557" i="2" s="1"/>
  <c r="K557" i="2" s="1"/>
  <c r="L557" i="2" s="1"/>
  <c r="M557" i="2" l="1"/>
  <c r="G559" i="2"/>
  <c r="H558" i="2"/>
  <c r="I558" i="2" s="1"/>
  <c r="J558" i="2" s="1"/>
  <c r="K558" i="2" s="1"/>
  <c r="L558" i="2" s="1"/>
  <c r="M558" i="2" l="1"/>
  <c r="H559" i="2"/>
  <c r="I559" i="2" s="1"/>
  <c r="J559" i="2" s="1"/>
  <c r="K559" i="2" s="1"/>
  <c r="L559" i="2" s="1"/>
  <c r="G560" i="2"/>
  <c r="G561" i="2" l="1"/>
  <c r="H560" i="2"/>
  <c r="I560" i="2" s="1"/>
  <c r="J560" i="2" s="1"/>
  <c r="K560" i="2" s="1"/>
  <c r="L560" i="2" s="1"/>
  <c r="M559" i="2"/>
  <c r="M560" i="2" l="1"/>
  <c r="G562" i="2"/>
  <c r="H561" i="2"/>
  <c r="I561" i="2" s="1"/>
  <c r="J561" i="2" s="1"/>
  <c r="K561" i="2" s="1"/>
  <c r="L561" i="2" s="1"/>
  <c r="M561" i="2" l="1"/>
  <c r="G563" i="2"/>
  <c r="H562" i="2"/>
  <c r="I562" i="2" s="1"/>
  <c r="J562" i="2" s="1"/>
  <c r="K562" i="2" s="1"/>
  <c r="L562" i="2" s="1"/>
  <c r="M562" i="2" l="1"/>
  <c r="G564" i="2"/>
  <c r="H563" i="2"/>
  <c r="I563" i="2" s="1"/>
  <c r="J563" i="2" s="1"/>
  <c r="K563" i="2" s="1"/>
  <c r="L563" i="2" s="1"/>
  <c r="M563" i="2" l="1"/>
  <c r="G565" i="2"/>
  <c r="H564" i="2"/>
  <c r="I564" i="2" s="1"/>
  <c r="J564" i="2" s="1"/>
  <c r="K564" i="2" s="1"/>
  <c r="L564" i="2" s="1"/>
  <c r="M564" i="2" l="1"/>
  <c r="G566" i="2"/>
  <c r="H565" i="2"/>
  <c r="I565" i="2" s="1"/>
  <c r="J565" i="2" s="1"/>
  <c r="K565" i="2" s="1"/>
  <c r="L565" i="2" s="1"/>
  <c r="M565" i="2" l="1"/>
  <c r="G567" i="2"/>
  <c r="H566" i="2"/>
  <c r="I566" i="2" s="1"/>
  <c r="J566" i="2" s="1"/>
  <c r="K566" i="2" s="1"/>
  <c r="L566" i="2" s="1"/>
  <c r="M566" i="2" l="1"/>
  <c r="H567" i="2"/>
  <c r="I567" i="2" s="1"/>
  <c r="J567" i="2" s="1"/>
  <c r="K567" i="2" s="1"/>
  <c r="L567" i="2" s="1"/>
  <c r="G568" i="2"/>
  <c r="M567" i="2" l="1"/>
  <c r="G569" i="2"/>
  <c r="H568" i="2"/>
  <c r="I568" i="2" s="1"/>
  <c r="J568" i="2" s="1"/>
  <c r="K568" i="2" s="1"/>
  <c r="L568" i="2" s="1"/>
  <c r="G570" i="2" l="1"/>
  <c r="H569" i="2"/>
  <c r="I569" i="2" s="1"/>
  <c r="J569" i="2" s="1"/>
  <c r="K569" i="2" s="1"/>
  <c r="L569" i="2" s="1"/>
  <c r="M568" i="2"/>
  <c r="M569" i="2" l="1"/>
  <c r="G571" i="2"/>
  <c r="H570" i="2"/>
  <c r="I570" i="2" s="1"/>
  <c r="J570" i="2" s="1"/>
  <c r="K570" i="2" s="1"/>
  <c r="L570" i="2" s="1"/>
  <c r="M570" i="2" l="1"/>
  <c r="G572" i="2"/>
  <c r="H571" i="2"/>
  <c r="I571" i="2" s="1"/>
  <c r="J571" i="2" s="1"/>
  <c r="K571" i="2" s="1"/>
  <c r="L571" i="2" s="1"/>
  <c r="M571" i="2" l="1"/>
  <c r="G573" i="2"/>
  <c r="H572" i="2"/>
  <c r="I572" i="2" s="1"/>
  <c r="J572" i="2" s="1"/>
  <c r="K572" i="2" s="1"/>
  <c r="L572" i="2" s="1"/>
  <c r="M572" i="2" l="1"/>
  <c r="G574" i="2"/>
  <c r="H573" i="2"/>
  <c r="I573" i="2" s="1"/>
  <c r="J573" i="2" s="1"/>
  <c r="K573" i="2" s="1"/>
  <c r="L573" i="2" s="1"/>
  <c r="M573" i="2" l="1"/>
  <c r="G575" i="2"/>
  <c r="H574" i="2"/>
  <c r="I574" i="2" s="1"/>
  <c r="J574" i="2" s="1"/>
  <c r="K574" i="2" s="1"/>
  <c r="L574" i="2" s="1"/>
  <c r="M574" i="2" l="1"/>
  <c r="H575" i="2"/>
  <c r="I575" i="2" s="1"/>
  <c r="J575" i="2" s="1"/>
  <c r="K575" i="2" s="1"/>
  <c r="L575" i="2" s="1"/>
  <c r="G576" i="2"/>
  <c r="G577" i="2" l="1"/>
  <c r="H576" i="2"/>
  <c r="I576" i="2" s="1"/>
  <c r="J576" i="2" s="1"/>
  <c r="K576" i="2" s="1"/>
  <c r="L576" i="2" s="1"/>
  <c r="M575" i="2"/>
  <c r="M576" i="2" l="1"/>
  <c r="G578" i="2"/>
  <c r="H577" i="2"/>
  <c r="I577" i="2" s="1"/>
  <c r="J577" i="2" s="1"/>
  <c r="K577" i="2" s="1"/>
  <c r="L577" i="2" s="1"/>
  <c r="M577" i="2" l="1"/>
  <c r="G579" i="2"/>
  <c r="H578" i="2"/>
  <c r="I578" i="2" s="1"/>
  <c r="J578" i="2" s="1"/>
  <c r="K578" i="2" s="1"/>
  <c r="L578" i="2" s="1"/>
  <c r="M578" i="2" l="1"/>
  <c r="G580" i="2"/>
  <c r="H579" i="2"/>
  <c r="I579" i="2" s="1"/>
  <c r="J579" i="2" s="1"/>
  <c r="K579" i="2" s="1"/>
  <c r="L579" i="2" s="1"/>
  <c r="M579" i="2" l="1"/>
  <c r="G581" i="2"/>
  <c r="H580" i="2"/>
  <c r="I580" i="2" s="1"/>
  <c r="J580" i="2" s="1"/>
  <c r="K580" i="2" s="1"/>
  <c r="L580" i="2" s="1"/>
  <c r="M580" i="2" l="1"/>
  <c r="G582" i="2"/>
  <c r="H581" i="2"/>
  <c r="I581" i="2" s="1"/>
  <c r="J581" i="2" s="1"/>
  <c r="K581" i="2" s="1"/>
  <c r="L581" i="2" s="1"/>
  <c r="M581" i="2" l="1"/>
  <c r="G583" i="2"/>
  <c r="H582" i="2"/>
  <c r="I582" i="2" s="1"/>
  <c r="J582" i="2" s="1"/>
  <c r="K582" i="2" s="1"/>
  <c r="L582" i="2" s="1"/>
  <c r="M582" i="2" l="1"/>
  <c r="H583" i="2"/>
  <c r="I583" i="2" s="1"/>
  <c r="J583" i="2" s="1"/>
  <c r="K583" i="2" s="1"/>
  <c r="L583" i="2" s="1"/>
  <c r="G584" i="2"/>
  <c r="G585" i="2" l="1"/>
  <c r="H584" i="2"/>
  <c r="I584" i="2" s="1"/>
  <c r="J584" i="2" s="1"/>
  <c r="K584" i="2" s="1"/>
  <c r="L584" i="2" s="1"/>
  <c r="M583" i="2"/>
  <c r="M584" i="2" l="1"/>
  <c r="G586" i="2"/>
  <c r="H585" i="2"/>
  <c r="I585" i="2" s="1"/>
  <c r="J585" i="2" s="1"/>
  <c r="K585" i="2" s="1"/>
  <c r="L585" i="2" s="1"/>
  <c r="M585" i="2" l="1"/>
  <c r="G587" i="2"/>
  <c r="H586" i="2"/>
  <c r="I586" i="2" s="1"/>
  <c r="J586" i="2" s="1"/>
  <c r="K586" i="2" s="1"/>
  <c r="L586" i="2" s="1"/>
  <c r="M586" i="2" l="1"/>
  <c r="G588" i="2"/>
  <c r="H587" i="2"/>
  <c r="I587" i="2" s="1"/>
  <c r="J587" i="2" s="1"/>
  <c r="K587" i="2" s="1"/>
  <c r="L587" i="2" s="1"/>
  <c r="M587" i="2" l="1"/>
  <c r="G589" i="2"/>
  <c r="H588" i="2"/>
  <c r="I588" i="2" s="1"/>
  <c r="J588" i="2" s="1"/>
  <c r="K588" i="2" s="1"/>
  <c r="L588" i="2" s="1"/>
  <c r="M588" i="2" l="1"/>
  <c r="G590" i="2"/>
  <c r="H589" i="2"/>
  <c r="I589" i="2" s="1"/>
  <c r="J589" i="2" s="1"/>
  <c r="K589" i="2" s="1"/>
  <c r="L589" i="2" s="1"/>
  <c r="M589" i="2" l="1"/>
  <c r="G591" i="2"/>
  <c r="H590" i="2"/>
  <c r="I590" i="2" s="1"/>
  <c r="J590" i="2" s="1"/>
  <c r="K590" i="2" s="1"/>
  <c r="L590" i="2" s="1"/>
  <c r="M590" i="2" l="1"/>
  <c r="H591" i="2"/>
  <c r="I591" i="2" s="1"/>
  <c r="J591" i="2" s="1"/>
  <c r="K591" i="2" s="1"/>
  <c r="L591" i="2" s="1"/>
  <c r="G592" i="2"/>
  <c r="G593" i="2" l="1"/>
  <c r="H592" i="2"/>
  <c r="I592" i="2" s="1"/>
  <c r="J592" i="2" s="1"/>
  <c r="K592" i="2" s="1"/>
  <c r="L592" i="2" s="1"/>
  <c r="M591" i="2"/>
  <c r="M592" i="2" l="1"/>
  <c r="G594" i="2"/>
  <c r="H593" i="2"/>
  <c r="I593" i="2" s="1"/>
  <c r="J593" i="2" s="1"/>
  <c r="K593" i="2" s="1"/>
  <c r="L593" i="2" s="1"/>
  <c r="M593" i="2" l="1"/>
  <c r="G595" i="2"/>
  <c r="H594" i="2"/>
  <c r="I594" i="2" s="1"/>
  <c r="J594" i="2" s="1"/>
  <c r="K594" i="2" s="1"/>
  <c r="L594" i="2" s="1"/>
  <c r="M594" i="2" l="1"/>
  <c r="G596" i="2"/>
  <c r="H595" i="2"/>
  <c r="I595" i="2" s="1"/>
  <c r="J595" i="2" s="1"/>
  <c r="K595" i="2" s="1"/>
  <c r="L595" i="2" s="1"/>
  <c r="M595" i="2" l="1"/>
  <c r="G597" i="2"/>
  <c r="H596" i="2"/>
  <c r="I596" i="2" s="1"/>
  <c r="J596" i="2" s="1"/>
  <c r="K596" i="2" s="1"/>
  <c r="L596" i="2" s="1"/>
  <c r="M596" i="2" l="1"/>
  <c r="G598" i="2"/>
  <c r="H597" i="2"/>
  <c r="I597" i="2" s="1"/>
  <c r="J597" i="2" s="1"/>
  <c r="K597" i="2" s="1"/>
  <c r="L597" i="2" s="1"/>
  <c r="M597" i="2" l="1"/>
  <c r="G599" i="2"/>
  <c r="H598" i="2"/>
  <c r="I598" i="2" s="1"/>
  <c r="J598" i="2" s="1"/>
  <c r="K598" i="2" s="1"/>
  <c r="L598" i="2" s="1"/>
  <c r="M598" i="2" l="1"/>
  <c r="H599" i="2"/>
  <c r="I599" i="2" s="1"/>
  <c r="J599" i="2" s="1"/>
  <c r="K599" i="2" s="1"/>
  <c r="L599" i="2" s="1"/>
  <c r="G600" i="2"/>
  <c r="G601" i="2" l="1"/>
  <c r="H600" i="2"/>
  <c r="I600" i="2" s="1"/>
  <c r="J600" i="2" s="1"/>
  <c r="K600" i="2" s="1"/>
  <c r="L600" i="2" s="1"/>
  <c r="M599" i="2"/>
  <c r="M600" i="2" l="1"/>
  <c r="G602" i="2"/>
  <c r="H601" i="2"/>
  <c r="I601" i="2" s="1"/>
  <c r="J601" i="2" s="1"/>
  <c r="K601" i="2" s="1"/>
  <c r="L601" i="2" s="1"/>
  <c r="M601" i="2" l="1"/>
  <c r="G603" i="2"/>
  <c r="H602" i="2"/>
  <c r="I602" i="2" s="1"/>
  <c r="J602" i="2" s="1"/>
  <c r="K602" i="2" s="1"/>
  <c r="L602" i="2" s="1"/>
  <c r="M602" i="2" l="1"/>
  <c r="G604" i="2"/>
  <c r="H603" i="2"/>
  <c r="I603" i="2" s="1"/>
  <c r="J603" i="2" s="1"/>
  <c r="K603" i="2" s="1"/>
  <c r="L603" i="2" s="1"/>
  <c r="M603" i="2" l="1"/>
  <c r="G605" i="2"/>
  <c r="H604" i="2"/>
  <c r="I604" i="2" s="1"/>
  <c r="J604" i="2" s="1"/>
  <c r="K604" i="2" s="1"/>
  <c r="L604" i="2" s="1"/>
  <c r="M604" i="2" l="1"/>
  <c r="G606" i="2"/>
  <c r="H605" i="2"/>
  <c r="I605" i="2" s="1"/>
  <c r="J605" i="2" s="1"/>
  <c r="K605" i="2" s="1"/>
  <c r="L605" i="2" s="1"/>
  <c r="M605" i="2" l="1"/>
  <c r="G607" i="2"/>
  <c r="H606" i="2"/>
  <c r="I606" i="2" s="1"/>
  <c r="J606" i="2" s="1"/>
  <c r="K606" i="2" s="1"/>
  <c r="L606" i="2" s="1"/>
  <c r="M606" i="2" l="1"/>
  <c r="H607" i="2"/>
  <c r="I607" i="2" s="1"/>
  <c r="J607" i="2" s="1"/>
  <c r="K607" i="2" s="1"/>
  <c r="L607" i="2" s="1"/>
  <c r="G608" i="2"/>
  <c r="G609" i="2" l="1"/>
  <c r="H608" i="2"/>
  <c r="I608" i="2" s="1"/>
  <c r="J608" i="2" s="1"/>
  <c r="K608" i="2" s="1"/>
  <c r="L608" i="2" s="1"/>
  <c r="M607" i="2"/>
  <c r="M608" i="2" l="1"/>
  <c r="G610" i="2"/>
  <c r="H609" i="2"/>
  <c r="I609" i="2" s="1"/>
  <c r="J609" i="2" s="1"/>
  <c r="K609" i="2" s="1"/>
  <c r="L609" i="2" s="1"/>
  <c r="M609" i="2" l="1"/>
  <c r="G611" i="2"/>
  <c r="H610" i="2"/>
  <c r="I610" i="2" s="1"/>
  <c r="J610" i="2" s="1"/>
  <c r="K610" i="2" s="1"/>
  <c r="L610" i="2" s="1"/>
  <c r="M610" i="2" l="1"/>
  <c r="G612" i="2"/>
  <c r="H611" i="2"/>
  <c r="I611" i="2" s="1"/>
  <c r="J611" i="2" s="1"/>
  <c r="K611" i="2" s="1"/>
  <c r="L611" i="2" s="1"/>
  <c r="M611" i="2" l="1"/>
  <c r="G613" i="2"/>
  <c r="H612" i="2"/>
  <c r="I612" i="2" s="1"/>
  <c r="J612" i="2" s="1"/>
  <c r="K612" i="2" s="1"/>
  <c r="L612" i="2" s="1"/>
  <c r="G614" i="2" l="1"/>
  <c r="H613" i="2"/>
  <c r="I613" i="2" s="1"/>
  <c r="J613" i="2" s="1"/>
  <c r="K613" i="2" s="1"/>
  <c r="L613" i="2" s="1"/>
  <c r="M612" i="2"/>
  <c r="M613" i="2" l="1"/>
  <c r="G615" i="2"/>
  <c r="H614" i="2"/>
  <c r="I614" i="2" s="1"/>
  <c r="J614" i="2" s="1"/>
  <c r="K614" i="2" s="1"/>
  <c r="L614" i="2" s="1"/>
  <c r="M614" i="2" l="1"/>
  <c r="G616" i="2"/>
  <c r="H615" i="2"/>
  <c r="I615" i="2" s="1"/>
  <c r="J615" i="2" s="1"/>
  <c r="K615" i="2" s="1"/>
  <c r="L615" i="2" s="1"/>
  <c r="M615" i="2" l="1"/>
  <c r="G617" i="2"/>
  <c r="H616" i="2"/>
  <c r="I616" i="2" s="1"/>
  <c r="J616" i="2" s="1"/>
  <c r="K616" i="2" s="1"/>
  <c r="L616" i="2" s="1"/>
  <c r="M616" i="2" l="1"/>
  <c r="G618" i="2"/>
  <c r="H617" i="2"/>
  <c r="I617" i="2" s="1"/>
  <c r="J617" i="2" s="1"/>
  <c r="K617" i="2" s="1"/>
  <c r="L617" i="2" s="1"/>
  <c r="M617" i="2" l="1"/>
  <c r="G619" i="2"/>
  <c r="H618" i="2"/>
  <c r="I618" i="2" s="1"/>
  <c r="J618" i="2" s="1"/>
  <c r="K618" i="2" s="1"/>
  <c r="L618" i="2" s="1"/>
  <c r="M618" i="2" l="1"/>
  <c r="G620" i="2"/>
  <c r="H619" i="2"/>
  <c r="I619" i="2" s="1"/>
  <c r="J619" i="2" s="1"/>
  <c r="K619" i="2" s="1"/>
  <c r="L619" i="2" s="1"/>
  <c r="M619" i="2" l="1"/>
  <c r="G621" i="2"/>
  <c r="H620" i="2"/>
  <c r="I620" i="2" s="1"/>
  <c r="J620" i="2" s="1"/>
  <c r="K620" i="2" s="1"/>
  <c r="L620" i="2" s="1"/>
  <c r="M620" i="2" l="1"/>
  <c r="G622" i="2"/>
  <c r="H621" i="2"/>
  <c r="I621" i="2" s="1"/>
  <c r="J621" i="2" s="1"/>
  <c r="K621" i="2" s="1"/>
  <c r="L621" i="2" s="1"/>
  <c r="M621" i="2" l="1"/>
  <c r="G623" i="2"/>
  <c r="H622" i="2"/>
  <c r="I622" i="2" s="1"/>
  <c r="J622" i="2" s="1"/>
  <c r="K622" i="2" s="1"/>
  <c r="L622" i="2" s="1"/>
  <c r="M622" i="2" l="1"/>
  <c r="G624" i="2"/>
  <c r="H623" i="2"/>
  <c r="I623" i="2" s="1"/>
  <c r="J623" i="2" s="1"/>
  <c r="K623" i="2" s="1"/>
  <c r="L623" i="2" s="1"/>
  <c r="M623" i="2" l="1"/>
  <c r="G625" i="2"/>
  <c r="H624" i="2"/>
  <c r="I624" i="2" s="1"/>
  <c r="J624" i="2" s="1"/>
  <c r="K624" i="2" s="1"/>
  <c r="L624" i="2" s="1"/>
  <c r="M624" i="2" l="1"/>
  <c r="G626" i="2"/>
  <c r="H625" i="2"/>
  <c r="I625" i="2" s="1"/>
  <c r="J625" i="2" s="1"/>
  <c r="K625" i="2" s="1"/>
  <c r="L625" i="2" s="1"/>
  <c r="M625" i="2" l="1"/>
  <c r="G627" i="2"/>
  <c r="H626" i="2"/>
  <c r="I626" i="2" s="1"/>
  <c r="J626" i="2" s="1"/>
  <c r="K626" i="2" s="1"/>
  <c r="L626" i="2" s="1"/>
  <c r="M626" i="2" l="1"/>
  <c r="G628" i="2"/>
  <c r="H627" i="2"/>
  <c r="I627" i="2" s="1"/>
  <c r="J627" i="2" s="1"/>
  <c r="K627" i="2" s="1"/>
  <c r="L627" i="2" s="1"/>
  <c r="M627" i="2" l="1"/>
  <c r="G629" i="2"/>
  <c r="H628" i="2"/>
  <c r="I628" i="2" s="1"/>
  <c r="J628" i="2" s="1"/>
  <c r="K628" i="2" s="1"/>
  <c r="L628" i="2" s="1"/>
  <c r="M628" i="2" l="1"/>
  <c r="G630" i="2"/>
  <c r="H629" i="2"/>
  <c r="I629" i="2" s="1"/>
  <c r="J629" i="2" s="1"/>
  <c r="K629" i="2" s="1"/>
  <c r="L629" i="2" s="1"/>
  <c r="M629" i="2" l="1"/>
  <c r="G631" i="2"/>
  <c r="H630" i="2"/>
  <c r="I630" i="2" s="1"/>
  <c r="J630" i="2" s="1"/>
  <c r="K630" i="2" s="1"/>
  <c r="L630" i="2" s="1"/>
  <c r="M630" i="2" l="1"/>
  <c r="G632" i="2"/>
  <c r="H631" i="2"/>
  <c r="I631" i="2" s="1"/>
  <c r="J631" i="2" s="1"/>
  <c r="K631" i="2" s="1"/>
  <c r="L631" i="2" s="1"/>
  <c r="M631" i="2" l="1"/>
  <c r="G633" i="2"/>
  <c r="H632" i="2"/>
  <c r="I632" i="2" s="1"/>
  <c r="J632" i="2" s="1"/>
  <c r="K632" i="2" s="1"/>
  <c r="L632" i="2" s="1"/>
  <c r="M632" i="2" l="1"/>
  <c r="G634" i="2"/>
  <c r="H633" i="2"/>
  <c r="I633" i="2" s="1"/>
  <c r="J633" i="2" s="1"/>
  <c r="K633" i="2" s="1"/>
  <c r="L633" i="2" s="1"/>
  <c r="M633" i="2" l="1"/>
  <c r="G635" i="2"/>
  <c r="H634" i="2"/>
  <c r="I634" i="2" s="1"/>
  <c r="J634" i="2" s="1"/>
  <c r="K634" i="2" s="1"/>
  <c r="L634" i="2" s="1"/>
  <c r="M634" i="2" l="1"/>
  <c r="G636" i="2"/>
  <c r="H635" i="2"/>
  <c r="I635" i="2" s="1"/>
  <c r="J635" i="2" s="1"/>
  <c r="K635" i="2" s="1"/>
  <c r="L635" i="2" s="1"/>
  <c r="M635" i="2" l="1"/>
  <c r="G637" i="2"/>
  <c r="H636" i="2"/>
  <c r="I636" i="2" s="1"/>
  <c r="J636" i="2" s="1"/>
  <c r="K636" i="2" s="1"/>
  <c r="L636" i="2" s="1"/>
  <c r="G638" i="2" l="1"/>
  <c r="H637" i="2"/>
  <c r="I637" i="2" s="1"/>
  <c r="J637" i="2" s="1"/>
  <c r="K637" i="2" s="1"/>
  <c r="L637" i="2" s="1"/>
  <c r="M636" i="2"/>
  <c r="M637" i="2" l="1"/>
  <c r="G639" i="2"/>
  <c r="H638" i="2"/>
  <c r="I638" i="2" s="1"/>
  <c r="J638" i="2" s="1"/>
  <c r="K638" i="2" s="1"/>
  <c r="L638" i="2" s="1"/>
  <c r="M638" i="2" l="1"/>
  <c r="H639" i="2"/>
  <c r="I639" i="2" s="1"/>
  <c r="J639" i="2" s="1"/>
  <c r="K639" i="2" s="1"/>
  <c r="L639" i="2" s="1"/>
  <c r="G640" i="2"/>
  <c r="G641" i="2" l="1"/>
  <c r="H640" i="2"/>
  <c r="I640" i="2" s="1"/>
  <c r="J640" i="2" s="1"/>
  <c r="K640" i="2" s="1"/>
  <c r="L640" i="2" s="1"/>
  <c r="M639" i="2"/>
  <c r="M640" i="2" l="1"/>
  <c r="G642" i="2"/>
  <c r="H641" i="2"/>
  <c r="I641" i="2" s="1"/>
  <c r="J641" i="2" s="1"/>
  <c r="K641" i="2" s="1"/>
  <c r="L641" i="2" s="1"/>
  <c r="M641" i="2" l="1"/>
  <c r="G643" i="2"/>
  <c r="H642" i="2"/>
  <c r="I642" i="2" s="1"/>
  <c r="J642" i="2" s="1"/>
  <c r="K642" i="2" s="1"/>
  <c r="L642" i="2" s="1"/>
  <c r="M642" i="2" l="1"/>
  <c r="G644" i="2"/>
  <c r="H643" i="2"/>
  <c r="I643" i="2" s="1"/>
  <c r="J643" i="2" s="1"/>
  <c r="K643" i="2" s="1"/>
  <c r="L643" i="2" s="1"/>
  <c r="M643" i="2" l="1"/>
  <c r="G645" i="2"/>
  <c r="H644" i="2"/>
  <c r="I644" i="2" s="1"/>
  <c r="J644" i="2" s="1"/>
  <c r="K644" i="2" s="1"/>
  <c r="L644" i="2" s="1"/>
  <c r="M644" i="2" l="1"/>
  <c r="G646" i="2"/>
  <c r="H645" i="2"/>
  <c r="I645" i="2" s="1"/>
  <c r="J645" i="2" s="1"/>
  <c r="K645" i="2" s="1"/>
  <c r="L645" i="2" s="1"/>
  <c r="M645" i="2" l="1"/>
  <c r="G647" i="2"/>
  <c r="H646" i="2"/>
  <c r="I646" i="2" s="1"/>
  <c r="J646" i="2" s="1"/>
  <c r="K646" i="2" s="1"/>
  <c r="L646" i="2" s="1"/>
  <c r="M646" i="2" l="1"/>
  <c r="G648" i="2"/>
  <c r="H647" i="2"/>
  <c r="I647" i="2" s="1"/>
  <c r="J647" i="2" s="1"/>
  <c r="K647" i="2" s="1"/>
  <c r="L647" i="2" s="1"/>
  <c r="M647" i="2" l="1"/>
  <c r="G649" i="2"/>
  <c r="H648" i="2"/>
  <c r="I648" i="2" s="1"/>
  <c r="J648" i="2" s="1"/>
  <c r="K648" i="2" s="1"/>
  <c r="L648" i="2" s="1"/>
  <c r="M648" i="2" l="1"/>
  <c r="G650" i="2"/>
  <c r="H649" i="2"/>
  <c r="I649" i="2" s="1"/>
  <c r="J649" i="2" s="1"/>
  <c r="K649" i="2" s="1"/>
  <c r="L649" i="2" s="1"/>
  <c r="M649" i="2" l="1"/>
  <c r="G651" i="2"/>
  <c r="H650" i="2"/>
  <c r="I650" i="2" s="1"/>
  <c r="J650" i="2" s="1"/>
  <c r="K650" i="2" s="1"/>
  <c r="L650" i="2" s="1"/>
  <c r="M650" i="2" l="1"/>
  <c r="G652" i="2"/>
  <c r="H651" i="2"/>
  <c r="I651" i="2" s="1"/>
  <c r="J651" i="2" s="1"/>
  <c r="K651" i="2" s="1"/>
  <c r="L651" i="2" s="1"/>
  <c r="M651" i="2" l="1"/>
  <c r="G653" i="2"/>
  <c r="H652" i="2"/>
  <c r="I652" i="2" s="1"/>
  <c r="J652" i="2" s="1"/>
  <c r="K652" i="2" s="1"/>
  <c r="L652" i="2" s="1"/>
  <c r="M652" i="2" l="1"/>
  <c r="G654" i="2"/>
  <c r="H653" i="2"/>
  <c r="I653" i="2" s="1"/>
  <c r="J653" i="2" s="1"/>
  <c r="K653" i="2" s="1"/>
  <c r="L653" i="2" s="1"/>
  <c r="M653" i="2" l="1"/>
  <c r="G655" i="2"/>
  <c r="H654" i="2"/>
  <c r="I654" i="2" s="1"/>
  <c r="J654" i="2" s="1"/>
  <c r="K654" i="2" s="1"/>
  <c r="L654" i="2" s="1"/>
  <c r="M654" i="2" l="1"/>
  <c r="H655" i="2"/>
  <c r="I655" i="2" s="1"/>
  <c r="J655" i="2" s="1"/>
  <c r="K655" i="2" s="1"/>
  <c r="L655" i="2" s="1"/>
  <c r="G656" i="2"/>
  <c r="G657" i="2" l="1"/>
  <c r="H656" i="2"/>
  <c r="I656" i="2" s="1"/>
  <c r="J656" i="2" s="1"/>
  <c r="K656" i="2" s="1"/>
  <c r="L656" i="2" s="1"/>
  <c r="M655" i="2"/>
  <c r="M656" i="2" l="1"/>
  <c r="G658" i="2"/>
  <c r="H657" i="2"/>
  <c r="I657" i="2" s="1"/>
  <c r="J657" i="2" s="1"/>
  <c r="K657" i="2" s="1"/>
  <c r="L657" i="2" s="1"/>
  <c r="M657" i="2" l="1"/>
  <c r="G659" i="2"/>
  <c r="H658" i="2"/>
  <c r="I658" i="2" s="1"/>
  <c r="J658" i="2" s="1"/>
  <c r="K658" i="2" s="1"/>
  <c r="L658" i="2" s="1"/>
  <c r="M658" i="2" l="1"/>
  <c r="G660" i="2"/>
  <c r="H659" i="2"/>
  <c r="I659" i="2" s="1"/>
  <c r="J659" i="2" s="1"/>
  <c r="K659" i="2" s="1"/>
  <c r="L659" i="2" s="1"/>
  <c r="M659" i="2" l="1"/>
  <c r="G661" i="2"/>
  <c r="H660" i="2"/>
  <c r="I660" i="2" s="1"/>
  <c r="J660" i="2" s="1"/>
  <c r="K660" i="2" s="1"/>
  <c r="L660" i="2" s="1"/>
  <c r="M660" i="2" l="1"/>
  <c r="G662" i="2"/>
  <c r="H661" i="2"/>
  <c r="I661" i="2" s="1"/>
  <c r="J661" i="2" s="1"/>
  <c r="K661" i="2" s="1"/>
  <c r="L661" i="2" s="1"/>
  <c r="M661" i="2" l="1"/>
  <c r="G663" i="2"/>
  <c r="H662" i="2"/>
  <c r="I662" i="2" s="1"/>
  <c r="J662" i="2" s="1"/>
  <c r="K662" i="2" s="1"/>
  <c r="L662" i="2" s="1"/>
  <c r="M662" i="2" l="1"/>
  <c r="G664" i="2"/>
  <c r="H663" i="2"/>
  <c r="I663" i="2" s="1"/>
  <c r="J663" i="2" s="1"/>
  <c r="K663" i="2" s="1"/>
  <c r="L663" i="2" s="1"/>
  <c r="M663" i="2" l="1"/>
  <c r="G665" i="2"/>
  <c r="H664" i="2"/>
  <c r="I664" i="2" s="1"/>
  <c r="J664" i="2" s="1"/>
  <c r="K664" i="2" s="1"/>
  <c r="L664" i="2" s="1"/>
  <c r="M664" i="2" l="1"/>
  <c r="G666" i="2"/>
  <c r="H665" i="2"/>
  <c r="I665" i="2" s="1"/>
  <c r="J665" i="2" s="1"/>
  <c r="K665" i="2" s="1"/>
  <c r="L665" i="2" s="1"/>
  <c r="M665" i="2" l="1"/>
  <c r="G667" i="2"/>
  <c r="H666" i="2"/>
  <c r="I666" i="2" s="1"/>
  <c r="J666" i="2" s="1"/>
  <c r="K666" i="2" s="1"/>
  <c r="L666" i="2" s="1"/>
  <c r="M666" i="2" l="1"/>
  <c r="G668" i="2"/>
  <c r="H667" i="2"/>
  <c r="I667" i="2" s="1"/>
  <c r="J667" i="2" s="1"/>
  <c r="K667" i="2" s="1"/>
  <c r="L667" i="2" s="1"/>
  <c r="M667" i="2" l="1"/>
  <c r="G669" i="2"/>
  <c r="H668" i="2"/>
  <c r="I668" i="2" s="1"/>
  <c r="J668" i="2" s="1"/>
  <c r="K668" i="2" s="1"/>
  <c r="L668" i="2" s="1"/>
  <c r="M668" i="2" l="1"/>
  <c r="G670" i="2"/>
  <c r="H669" i="2"/>
  <c r="I669" i="2" s="1"/>
  <c r="J669" i="2" s="1"/>
  <c r="K669" i="2" s="1"/>
  <c r="L669" i="2" s="1"/>
  <c r="M669" i="2" l="1"/>
  <c r="G671" i="2"/>
  <c r="H670" i="2"/>
  <c r="I670" i="2" s="1"/>
  <c r="J670" i="2" s="1"/>
  <c r="K670" i="2" s="1"/>
  <c r="L670" i="2" s="1"/>
  <c r="M670" i="2" l="1"/>
  <c r="G672" i="2"/>
  <c r="H671" i="2"/>
  <c r="I671" i="2" s="1"/>
  <c r="J671" i="2" s="1"/>
  <c r="K671" i="2" s="1"/>
  <c r="L671" i="2" s="1"/>
  <c r="M671" i="2" l="1"/>
  <c r="G673" i="2"/>
  <c r="H672" i="2"/>
  <c r="I672" i="2" s="1"/>
  <c r="J672" i="2" s="1"/>
  <c r="K672" i="2" s="1"/>
  <c r="L672" i="2" s="1"/>
  <c r="M672" i="2" l="1"/>
  <c r="G674" i="2"/>
  <c r="H673" i="2"/>
  <c r="I673" i="2" s="1"/>
  <c r="J673" i="2" s="1"/>
  <c r="K673" i="2" s="1"/>
  <c r="L673" i="2" s="1"/>
  <c r="M673" i="2" l="1"/>
  <c r="G675" i="2"/>
  <c r="H674" i="2"/>
  <c r="I674" i="2" s="1"/>
  <c r="J674" i="2" s="1"/>
  <c r="K674" i="2" s="1"/>
  <c r="L674" i="2" s="1"/>
  <c r="M674" i="2" l="1"/>
  <c r="G676" i="2"/>
  <c r="H675" i="2"/>
  <c r="I675" i="2" s="1"/>
  <c r="J675" i="2" s="1"/>
  <c r="K675" i="2" s="1"/>
  <c r="L675" i="2" s="1"/>
  <c r="M675" i="2" l="1"/>
  <c r="G677" i="2"/>
  <c r="H676" i="2"/>
  <c r="I676" i="2" s="1"/>
  <c r="J676" i="2" s="1"/>
  <c r="K676" i="2" s="1"/>
  <c r="L676" i="2" s="1"/>
  <c r="M676" i="2" l="1"/>
  <c r="G678" i="2"/>
  <c r="H677" i="2"/>
  <c r="I677" i="2" s="1"/>
  <c r="J677" i="2" s="1"/>
  <c r="K677" i="2" s="1"/>
  <c r="L677" i="2" s="1"/>
  <c r="M677" i="2" l="1"/>
  <c r="G679" i="2"/>
  <c r="H678" i="2"/>
  <c r="I678" i="2" s="1"/>
  <c r="J678" i="2" s="1"/>
  <c r="K678" i="2" s="1"/>
  <c r="L678" i="2" s="1"/>
  <c r="M678" i="2" l="1"/>
  <c r="G680" i="2"/>
  <c r="H679" i="2"/>
  <c r="I679" i="2" s="1"/>
  <c r="J679" i="2" s="1"/>
  <c r="K679" i="2" s="1"/>
  <c r="L679" i="2" s="1"/>
  <c r="M679" i="2" l="1"/>
  <c r="G681" i="2"/>
  <c r="H680" i="2"/>
  <c r="I680" i="2" s="1"/>
  <c r="J680" i="2" s="1"/>
  <c r="K680" i="2" s="1"/>
  <c r="L680" i="2" s="1"/>
  <c r="M680" i="2" l="1"/>
  <c r="G682" i="2"/>
  <c r="H681" i="2"/>
  <c r="I681" i="2" s="1"/>
  <c r="J681" i="2" s="1"/>
  <c r="K681" i="2" s="1"/>
  <c r="L681" i="2" s="1"/>
  <c r="M681" i="2" l="1"/>
  <c r="G683" i="2"/>
  <c r="H682" i="2"/>
  <c r="I682" i="2" s="1"/>
  <c r="J682" i="2" s="1"/>
  <c r="K682" i="2" s="1"/>
  <c r="L682" i="2" s="1"/>
  <c r="M682" i="2" l="1"/>
  <c r="G684" i="2"/>
  <c r="H683" i="2"/>
  <c r="I683" i="2" s="1"/>
  <c r="J683" i="2" s="1"/>
  <c r="K683" i="2" s="1"/>
  <c r="L683" i="2" s="1"/>
  <c r="M683" i="2" l="1"/>
  <c r="G685" i="2"/>
  <c r="H684" i="2"/>
  <c r="I684" i="2" s="1"/>
  <c r="J684" i="2" s="1"/>
  <c r="K684" i="2" s="1"/>
  <c r="L684" i="2" s="1"/>
  <c r="M684" i="2" l="1"/>
  <c r="G686" i="2"/>
  <c r="H685" i="2"/>
  <c r="I685" i="2" s="1"/>
  <c r="J685" i="2" s="1"/>
  <c r="K685" i="2" s="1"/>
  <c r="L685" i="2" s="1"/>
  <c r="M685" i="2" l="1"/>
  <c r="G687" i="2"/>
  <c r="H686" i="2"/>
  <c r="I686" i="2" s="1"/>
  <c r="J686" i="2" s="1"/>
  <c r="K686" i="2" s="1"/>
  <c r="L686" i="2" s="1"/>
  <c r="M686" i="2" l="1"/>
  <c r="G688" i="2"/>
  <c r="H687" i="2"/>
  <c r="I687" i="2" s="1"/>
  <c r="J687" i="2" s="1"/>
  <c r="K687" i="2" s="1"/>
  <c r="L687" i="2" s="1"/>
  <c r="M687" i="2" l="1"/>
  <c r="G689" i="2"/>
  <c r="H688" i="2"/>
  <c r="I688" i="2" s="1"/>
  <c r="J688" i="2" s="1"/>
  <c r="K688" i="2" s="1"/>
  <c r="L688" i="2" s="1"/>
  <c r="M688" i="2" l="1"/>
  <c r="G690" i="2"/>
  <c r="H689" i="2"/>
  <c r="I689" i="2" s="1"/>
  <c r="J689" i="2" s="1"/>
  <c r="K689" i="2" s="1"/>
  <c r="L689" i="2" s="1"/>
  <c r="M689" i="2" l="1"/>
  <c r="G691" i="2"/>
  <c r="H690" i="2"/>
  <c r="I690" i="2" s="1"/>
  <c r="J690" i="2" s="1"/>
  <c r="K690" i="2" s="1"/>
  <c r="L690" i="2" s="1"/>
  <c r="M690" i="2" l="1"/>
  <c r="G692" i="2"/>
  <c r="H691" i="2"/>
  <c r="I691" i="2" s="1"/>
  <c r="J691" i="2" s="1"/>
  <c r="K691" i="2" s="1"/>
  <c r="L691" i="2" s="1"/>
  <c r="M691" i="2" l="1"/>
  <c r="G693" i="2"/>
  <c r="H692" i="2"/>
  <c r="I692" i="2" s="1"/>
  <c r="J692" i="2" s="1"/>
  <c r="K692" i="2" s="1"/>
  <c r="L692" i="2" s="1"/>
  <c r="M692" i="2" l="1"/>
  <c r="G694" i="2"/>
  <c r="H693" i="2"/>
  <c r="I693" i="2" s="1"/>
  <c r="J693" i="2" s="1"/>
  <c r="K693" i="2" s="1"/>
  <c r="L693" i="2" s="1"/>
  <c r="M693" i="2" l="1"/>
  <c r="G695" i="2"/>
  <c r="H694" i="2"/>
  <c r="I694" i="2" s="1"/>
  <c r="J694" i="2" s="1"/>
  <c r="K694" i="2" s="1"/>
  <c r="L694" i="2" s="1"/>
  <c r="M694" i="2" l="1"/>
  <c r="G696" i="2"/>
  <c r="H695" i="2"/>
  <c r="I695" i="2" s="1"/>
  <c r="J695" i="2" s="1"/>
  <c r="K695" i="2" s="1"/>
  <c r="L695" i="2" s="1"/>
  <c r="M695" i="2" l="1"/>
  <c r="G697" i="2"/>
  <c r="H696" i="2"/>
  <c r="I696" i="2" s="1"/>
  <c r="J696" i="2" s="1"/>
  <c r="K696" i="2" s="1"/>
  <c r="L696" i="2" s="1"/>
  <c r="M696" i="2" l="1"/>
  <c r="G698" i="2"/>
  <c r="H697" i="2"/>
  <c r="I697" i="2" s="1"/>
  <c r="J697" i="2" s="1"/>
  <c r="K697" i="2" s="1"/>
  <c r="L697" i="2" s="1"/>
  <c r="G699" i="2" l="1"/>
  <c r="H698" i="2"/>
  <c r="I698" i="2" s="1"/>
  <c r="J698" i="2" s="1"/>
  <c r="K698" i="2" s="1"/>
  <c r="L698" i="2" s="1"/>
  <c r="M697" i="2"/>
  <c r="M698" i="2" l="1"/>
  <c r="G700" i="2"/>
  <c r="H699" i="2"/>
  <c r="I699" i="2" s="1"/>
  <c r="J699" i="2" s="1"/>
  <c r="K699" i="2" s="1"/>
  <c r="L699" i="2" s="1"/>
  <c r="M699" i="2" l="1"/>
  <c r="G701" i="2"/>
  <c r="H700" i="2"/>
  <c r="I700" i="2" s="1"/>
  <c r="J700" i="2" s="1"/>
  <c r="K700" i="2" s="1"/>
  <c r="L700" i="2" s="1"/>
  <c r="M700" i="2" l="1"/>
  <c r="G702" i="2"/>
  <c r="H701" i="2"/>
  <c r="I701" i="2" s="1"/>
  <c r="J701" i="2" s="1"/>
  <c r="K701" i="2" s="1"/>
  <c r="L701" i="2" s="1"/>
  <c r="M701" i="2" l="1"/>
  <c r="G703" i="2"/>
  <c r="H702" i="2"/>
  <c r="I702" i="2" s="1"/>
  <c r="J702" i="2" s="1"/>
  <c r="K702" i="2" s="1"/>
  <c r="L702" i="2" s="1"/>
  <c r="M702" i="2" l="1"/>
  <c r="H703" i="2"/>
  <c r="I703" i="2" s="1"/>
  <c r="J703" i="2" s="1"/>
  <c r="K703" i="2" s="1"/>
  <c r="L703" i="2" s="1"/>
  <c r="G704" i="2"/>
  <c r="G705" i="2" l="1"/>
  <c r="H704" i="2"/>
  <c r="I704" i="2" s="1"/>
  <c r="J704" i="2" s="1"/>
  <c r="K704" i="2" s="1"/>
  <c r="L704" i="2" s="1"/>
  <c r="M703" i="2"/>
  <c r="M704" i="2" l="1"/>
  <c r="G706" i="2"/>
  <c r="H705" i="2"/>
  <c r="I705" i="2" s="1"/>
  <c r="J705" i="2" s="1"/>
  <c r="K705" i="2" s="1"/>
  <c r="L705" i="2" s="1"/>
  <c r="M705" i="2" l="1"/>
  <c r="G707" i="2"/>
  <c r="H706" i="2"/>
  <c r="I706" i="2" s="1"/>
  <c r="J706" i="2" s="1"/>
  <c r="K706" i="2" s="1"/>
  <c r="L706" i="2" s="1"/>
  <c r="M706" i="2" l="1"/>
  <c r="G708" i="2"/>
  <c r="H707" i="2"/>
  <c r="I707" i="2" s="1"/>
  <c r="J707" i="2" s="1"/>
  <c r="K707" i="2" s="1"/>
  <c r="L707" i="2" s="1"/>
  <c r="M707" i="2" l="1"/>
  <c r="G709" i="2"/>
  <c r="H708" i="2"/>
  <c r="I708" i="2" s="1"/>
  <c r="J708" i="2" s="1"/>
  <c r="K708" i="2" s="1"/>
  <c r="L708" i="2" s="1"/>
  <c r="M708" i="2" l="1"/>
  <c r="G710" i="2"/>
  <c r="H709" i="2"/>
  <c r="I709" i="2" s="1"/>
  <c r="J709" i="2" s="1"/>
  <c r="K709" i="2" s="1"/>
  <c r="L709" i="2" s="1"/>
  <c r="M709" i="2" l="1"/>
  <c r="G711" i="2"/>
  <c r="H710" i="2"/>
  <c r="I710" i="2" s="1"/>
  <c r="J710" i="2" s="1"/>
  <c r="K710" i="2" s="1"/>
  <c r="L710" i="2" s="1"/>
  <c r="M710" i="2" l="1"/>
  <c r="G712" i="2"/>
  <c r="H711" i="2"/>
  <c r="I711" i="2" s="1"/>
  <c r="J711" i="2" s="1"/>
  <c r="K711" i="2" s="1"/>
  <c r="L711" i="2" s="1"/>
  <c r="M711" i="2" l="1"/>
  <c r="G713" i="2"/>
  <c r="H712" i="2"/>
  <c r="I712" i="2" s="1"/>
  <c r="J712" i="2" s="1"/>
  <c r="K712" i="2" s="1"/>
  <c r="L712" i="2" s="1"/>
  <c r="M712" i="2" l="1"/>
  <c r="G714" i="2"/>
  <c r="H713" i="2"/>
  <c r="I713" i="2" s="1"/>
  <c r="J713" i="2" s="1"/>
  <c r="K713" i="2" s="1"/>
  <c r="L713" i="2" s="1"/>
  <c r="M713" i="2" l="1"/>
  <c r="G715" i="2"/>
  <c r="H714" i="2"/>
  <c r="I714" i="2" s="1"/>
  <c r="J714" i="2" s="1"/>
  <c r="K714" i="2" s="1"/>
  <c r="L714" i="2" s="1"/>
  <c r="M714" i="2" l="1"/>
  <c r="G716" i="2"/>
  <c r="H715" i="2"/>
  <c r="I715" i="2" s="1"/>
  <c r="J715" i="2" s="1"/>
  <c r="K715" i="2" s="1"/>
  <c r="L715" i="2" s="1"/>
  <c r="M715" i="2" l="1"/>
  <c r="G717" i="2"/>
  <c r="H716" i="2"/>
  <c r="I716" i="2" s="1"/>
  <c r="J716" i="2" s="1"/>
  <c r="K716" i="2" s="1"/>
  <c r="L716" i="2" s="1"/>
  <c r="M716" i="2" l="1"/>
  <c r="G718" i="2"/>
  <c r="H717" i="2"/>
  <c r="I717" i="2" s="1"/>
  <c r="J717" i="2" s="1"/>
  <c r="K717" i="2" s="1"/>
  <c r="L717" i="2" s="1"/>
  <c r="M717" i="2" l="1"/>
  <c r="G719" i="2"/>
  <c r="H718" i="2"/>
  <c r="I718" i="2" s="1"/>
  <c r="J718" i="2" s="1"/>
  <c r="K718" i="2" s="1"/>
  <c r="L718" i="2" s="1"/>
  <c r="M718" i="2" l="1"/>
  <c r="H719" i="2"/>
  <c r="I719" i="2" s="1"/>
  <c r="J719" i="2" s="1"/>
  <c r="K719" i="2" s="1"/>
  <c r="L719" i="2" s="1"/>
  <c r="G720" i="2"/>
  <c r="G721" i="2" l="1"/>
  <c r="H720" i="2"/>
  <c r="I720" i="2" s="1"/>
  <c r="J720" i="2" s="1"/>
  <c r="K720" i="2" s="1"/>
  <c r="L720" i="2" s="1"/>
  <c r="M719" i="2"/>
  <c r="M720" i="2" l="1"/>
  <c r="G722" i="2"/>
  <c r="H721" i="2"/>
  <c r="I721" i="2" s="1"/>
  <c r="J721" i="2" s="1"/>
  <c r="K721" i="2" s="1"/>
  <c r="L721" i="2" s="1"/>
  <c r="M721" i="2" l="1"/>
  <c r="G723" i="2"/>
  <c r="H722" i="2"/>
  <c r="I722" i="2" s="1"/>
  <c r="J722" i="2" s="1"/>
  <c r="K722" i="2" s="1"/>
  <c r="L722" i="2" s="1"/>
  <c r="M722" i="2" l="1"/>
  <c r="G724" i="2"/>
  <c r="H723" i="2"/>
  <c r="I723" i="2" s="1"/>
  <c r="J723" i="2" s="1"/>
  <c r="K723" i="2" s="1"/>
  <c r="L723" i="2" s="1"/>
  <c r="M723" i="2" l="1"/>
  <c r="G725" i="2"/>
  <c r="H724" i="2"/>
  <c r="I724" i="2" s="1"/>
  <c r="J724" i="2" s="1"/>
  <c r="K724" i="2" s="1"/>
  <c r="L724" i="2" s="1"/>
  <c r="M724" i="2" l="1"/>
  <c r="G726" i="2"/>
  <c r="H725" i="2"/>
  <c r="I725" i="2" s="1"/>
  <c r="J725" i="2" s="1"/>
  <c r="K725" i="2" s="1"/>
  <c r="L725" i="2" s="1"/>
  <c r="G727" i="2" l="1"/>
  <c r="H726" i="2"/>
  <c r="I726" i="2" s="1"/>
  <c r="J726" i="2" s="1"/>
  <c r="K726" i="2" s="1"/>
  <c r="L726" i="2" s="1"/>
  <c r="M725" i="2"/>
  <c r="M726" i="2" l="1"/>
  <c r="H727" i="2"/>
  <c r="I727" i="2" s="1"/>
  <c r="J727" i="2" s="1"/>
  <c r="K727" i="2" s="1"/>
  <c r="L727" i="2" s="1"/>
  <c r="G728" i="2"/>
  <c r="G729" i="2" l="1"/>
  <c r="H728" i="2"/>
  <c r="I728" i="2" s="1"/>
  <c r="J728" i="2" s="1"/>
  <c r="K728" i="2" s="1"/>
  <c r="L728" i="2" s="1"/>
  <c r="M727" i="2"/>
  <c r="M728" i="2" l="1"/>
  <c r="G730" i="2"/>
  <c r="H729" i="2"/>
  <c r="I729" i="2" s="1"/>
  <c r="J729" i="2" s="1"/>
  <c r="K729" i="2" s="1"/>
  <c r="L729" i="2" s="1"/>
  <c r="M729" i="2" l="1"/>
  <c r="G731" i="2"/>
  <c r="H730" i="2"/>
  <c r="I730" i="2" s="1"/>
  <c r="J730" i="2" s="1"/>
  <c r="K730" i="2" s="1"/>
  <c r="L730" i="2" s="1"/>
  <c r="M730" i="2" l="1"/>
  <c r="G732" i="2"/>
  <c r="H731" i="2"/>
  <c r="I731" i="2" s="1"/>
  <c r="J731" i="2" s="1"/>
  <c r="K731" i="2" s="1"/>
  <c r="L731" i="2" s="1"/>
  <c r="M731" i="2" l="1"/>
  <c r="G733" i="2"/>
  <c r="H732" i="2"/>
  <c r="I732" i="2" s="1"/>
  <c r="J732" i="2" s="1"/>
  <c r="K732" i="2" s="1"/>
  <c r="L732" i="2" s="1"/>
  <c r="M732" i="2" l="1"/>
  <c r="G734" i="2"/>
  <c r="H733" i="2"/>
  <c r="I733" i="2" s="1"/>
  <c r="J733" i="2" s="1"/>
  <c r="K733" i="2" s="1"/>
  <c r="L733" i="2" s="1"/>
  <c r="M733" i="2" l="1"/>
  <c r="G735" i="2"/>
  <c r="H734" i="2"/>
  <c r="I734" i="2" s="1"/>
  <c r="J734" i="2" s="1"/>
  <c r="K734" i="2" s="1"/>
  <c r="L734" i="2" s="1"/>
  <c r="M734" i="2" l="1"/>
  <c r="G736" i="2"/>
  <c r="H735" i="2"/>
  <c r="I735" i="2" s="1"/>
  <c r="J735" i="2" s="1"/>
  <c r="K735" i="2" s="1"/>
  <c r="L735" i="2" s="1"/>
  <c r="M735" i="2" l="1"/>
  <c r="G737" i="2"/>
  <c r="H736" i="2"/>
  <c r="I736" i="2" s="1"/>
  <c r="J736" i="2" s="1"/>
  <c r="K736" i="2" s="1"/>
  <c r="L736" i="2" s="1"/>
  <c r="M736" i="2" l="1"/>
  <c r="G738" i="2"/>
  <c r="H737" i="2"/>
  <c r="I737" i="2" s="1"/>
  <c r="J737" i="2" s="1"/>
  <c r="K737" i="2" s="1"/>
  <c r="L737" i="2" s="1"/>
  <c r="M737" i="2" l="1"/>
  <c r="G739" i="2"/>
  <c r="H738" i="2"/>
  <c r="I738" i="2" s="1"/>
  <c r="J738" i="2" s="1"/>
  <c r="K738" i="2" s="1"/>
  <c r="L738" i="2" s="1"/>
  <c r="M738" i="2" l="1"/>
  <c r="G740" i="2"/>
  <c r="H739" i="2"/>
  <c r="I739" i="2" s="1"/>
  <c r="J739" i="2" s="1"/>
  <c r="K739" i="2" s="1"/>
  <c r="L739" i="2" s="1"/>
  <c r="M739" i="2" l="1"/>
  <c r="G741" i="2"/>
  <c r="H740" i="2"/>
  <c r="I740" i="2" s="1"/>
  <c r="J740" i="2" s="1"/>
  <c r="K740" i="2" s="1"/>
  <c r="L740" i="2" s="1"/>
  <c r="M740" i="2" l="1"/>
  <c r="G742" i="2"/>
  <c r="H741" i="2"/>
  <c r="I741" i="2" s="1"/>
  <c r="J741" i="2" s="1"/>
  <c r="K741" i="2" s="1"/>
  <c r="L741" i="2" s="1"/>
  <c r="M741" i="2" l="1"/>
  <c r="G743" i="2"/>
  <c r="H742" i="2"/>
  <c r="I742" i="2" s="1"/>
  <c r="J742" i="2" s="1"/>
  <c r="K742" i="2" s="1"/>
  <c r="L742" i="2" s="1"/>
  <c r="M742" i="2" l="1"/>
  <c r="G744" i="2"/>
  <c r="H743" i="2"/>
  <c r="I743" i="2" s="1"/>
  <c r="J743" i="2" s="1"/>
  <c r="K743" i="2" s="1"/>
  <c r="L743" i="2" s="1"/>
  <c r="G745" i="2" l="1"/>
  <c r="H744" i="2"/>
  <c r="I744" i="2" s="1"/>
  <c r="J744" i="2" s="1"/>
  <c r="K744" i="2" s="1"/>
  <c r="L744" i="2" s="1"/>
  <c r="M743" i="2"/>
  <c r="M744" i="2" l="1"/>
  <c r="G746" i="2"/>
  <c r="H745" i="2"/>
  <c r="I745" i="2" s="1"/>
  <c r="J745" i="2" s="1"/>
  <c r="K745" i="2" s="1"/>
  <c r="L745" i="2" s="1"/>
  <c r="M745" i="2" l="1"/>
  <c r="G747" i="2"/>
  <c r="H746" i="2"/>
  <c r="I746" i="2" s="1"/>
  <c r="J746" i="2" s="1"/>
  <c r="K746" i="2" s="1"/>
  <c r="L746" i="2" s="1"/>
  <c r="M746" i="2" l="1"/>
  <c r="G748" i="2"/>
  <c r="H747" i="2"/>
  <c r="I747" i="2" s="1"/>
  <c r="J747" i="2" s="1"/>
  <c r="K747" i="2" s="1"/>
  <c r="L747" i="2" s="1"/>
  <c r="M747" i="2" l="1"/>
  <c r="G749" i="2"/>
  <c r="H748" i="2"/>
  <c r="I748" i="2" s="1"/>
  <c r="J748" i="2" s="1"/>
  <c r="K748" i="2" s="1"/>
  <c r="L748" i="2" s="1"/>
  <c r="M748" i="2" l="1"/>
  <c r="G750" i="2"/>
  <c r="H749" i="2"/>
  <c r="I749" i="2" s="1"/>
  <c r="J749" i="2" s="1"/>
  <c r="K749" i="2" s="1"/>
  <c r="L749" i="2" s="1"/>
  <c r="M749" i="2" l="1"/>
  <c r="G751" i="2"/>
  <c r="H750" i="2"/>
  <c r="I750" i="2" s="1"/>
  <c r="J750" i="2" s="1"/>
  <c r="K750" i="2" s="1"/>
  <c r="L750" i="2" s="1"/>
  <c r="M750" i="2" l="1"/>
  <c r="G752" i="2"/>
  <c r="H751" i="2"/>
  <c r="I751" i="2" s="1"/>
  <c r="J751" i="2" s="1"/>
  <c r="K751" i="2" s="1"/>
  <c r="L751" i="2" s="1"/>
  <c r="M751" i="2" l="1"/>
  <c r="G753" i="2"/>
  <c r="H752" i="2"/>
  <c r="I752" i="2" s="1"/>
  <c r="J752" i="2" s="1"/>
  <c r="K752" i="2" s="1"/>
  <c r="L752" i="2" s="1"/>
  <c r="M752" i="2" l="1"/>
  <c r="G754" i="2"/>
  <c r="H753" i="2"/>
  <c r="I753" i="2" s="1"/>
  <c r="J753" i="2" s="1"/>
  <c r="K753" i="2" s="1"/>
  <c r="L753" i="2" s="1"/>
  <c r="M753" i="2" l="1"/>
  <c r="G755" i="2"/>
  <c r="H754" i="2"/>
  <c r="I754" i="2" s="1"/>
  <c r="J754" i="2" s="1"/>
  <c r="K754" i="2" s="1"/>
  <c r="L754" i="2" s="1"/>
  <c r="M754" i="2" l="1"/>
  <c r="G756" i="2"/>
  <c r="H755" i="2"/>
  <c r="I755" i="2" s="1"/>
  <c r="J755" i="2" s="1"/>
  <c r="K755" i="2" s="1"/>
  <c r="L755" i="2" s="1"/>
  <c r="M755" i="2" l="1"/>
  <c r="G757" i="2"/>
  <c r="H756" i="2"/>
  <c r="I756" i="2" s="1"/>
  <c r="J756" i="2" s="1"/>
  <c r="K756" i="2" s="1"/>
  <c r="L756" i="2" s="1"/>
  <c r="M756" i="2" l="1"/>
  <c r="G758" i="2"/>
  <c r="H757" i="2"/>
  <c r="I757" i="2" s="1"/>
  <c r="J757" i="2" s="1"/>
  <c r="K757" i="2" s="1"/>
  <c r="L757" i="2" s="1"/>
  <c r="M757" i="2" l="1"/>
  <c r="G759" i="2"/>
  <c r="H758" i="2"/>
  <c r="I758" i="2" s="1"/>
  <c r="J758" i="2" s="1"/>
  <c r="K758" i="2" s="1"/>
  <c r="L758" i="2" s="1"/>
  <c r="M758" i="2" l="1"/>
  <c r="H759" i="2"/>
  <c r="I759" i="2" s="1"/>
  <c r="J759" i="2" s="1"/>
  <c r="K759" i="2" s="1"/>
  <c r="L759" i="2" s="1"/>
  <c r="G760" i="2"/>
  <c r="G761" i="2" l="1"/>
  <c r="H760" i="2"/>
  <c r="I760" i="2" s="1"/>
  <c r="J760" i="2" s="1"/>
  <c r="K760" i="2" s="1"/>
  <c r="L760" i="2" s="1"/>
  <c r="M759" i="2"/>
  <c r="M760" i="2" l="1"/>
  <c r="G762" i="2"/>
  <c r="H761" i="2"/>
  <c r="I761" i="2" s="1"/>
  <c r="J761" i="2" s="1"/>
  <c r="K761" i="2" s="1"/>
  <c r="L761" i="2" s="1"/>
  <c r="M761" i="2" l="1"/>
  <c r="G763" i="2"/>
  <c r="H762" i="2"/>
  <c r="I762" i="2" s="1"/>
  <c r="J762" i="2" s="1"/>
  <c r="K762" i="2" s="1"/>
  <c r="L762" i="2" s="1"/>
  <c r="M762" i="2" l="1"/>
  <c r="G764" i="2"/>
  <c r="H763" i="2"/>
  <c r="I763" i="2" s="1"/>
  <c r="J763" i="2" s="1"/>
  <c r="K763" i="2" s="1"/>
  <c r="L763" i="2" s="1"/>
  <c r="M763" i="2" l="1"/>
  <c r="G765" i="2"/>
  <c r="H764" i="2"/>
  <c r="I764" i="2" s="1"/>
  <c r="J764" i="2" s="1"/>
  <c r="K764" i="2" s="1"/>
  <c r="L764" i="2" s="1"/>
  <c r="M764" i="2" l="1"/>
  <c r="G766" i="2"/>
  <c r="H765" i="2"/>
  <c r="I765" i="2" s="1"/>
  <c r="J765" i="2" s="1"/>
  <c r="K765" i="2" s="1"/>
  <c r="L765" i="2" s="1"/>
  <c r="M765" i="2" l="1"/>
  <c r="G767" i="2"/>
  <c r="H766" i="2"/>
  <c r="I766" i="2" s="1"/>
  <c r="J766" i="2" s="1"/>
  <c r="K766" i="2" s="1"/>
  <c r="L766" i="2" s="1"/>
  <c r="M766" i="2" l="1"/>
  <c r="G768" i="2"/>
  <c r="H767" i="2"/>
  <c r="I767" i="2" s="1"/>
  <c r="J767" i="2" s="1"/>
  <c r="K767" i="2" s="1"/>
  <c r="L767" i="2" s="1"/>
  <c r="M767" i="2" l="1"/>
  <c r="G769" i="2"/>
  <c r="H768" i="2"/>
  <c r="I768" i="2" s="1"/>
  <c r="J768" i="2" s="1"/>
  <c r="K768" i="2" s="1"/>
  <c r="L768" i="2" s="1"/>
  <c r="G770" i="2" l="1"/>
  <c r="H769" i="2"/>
  <c r="I769" i="2" s="1"/>
  <c r="J769" i="2" s="1"/>
  <c r="K769" i="2" s="1"/>
  <c r="L769" i="2" s="1"/>
  <c r="M768" i="2"/>
  <c r="M769" i="2" l="1"/>
  <c r="G771" i="2"/>
  <c r="H770" i="2"/>
  <c r="I770" i="2" s="1"/>
  <c r="J770" i="2" s="1"/>
  <c r="K770" i="2" s="1"/>
  <c r="L770" i="2" s="1"/>
  <c r="M770" i="2" l="1"/>
  <c r="G772" i="2"/>
  <c r="H771" i="2"/>
  <c r="I771" i="2" s="1"/>
  <c r="J771" i="2" s="1"/>
  <c r="K771" i="2" s="1"/>
  <c r="L771" i="2" s="1"/>
  <c r="M771" i="2" l="1"/>
  <c r="G773" i="2"/>
  <c r="H772" i="2"/>
  <c r="I772" i="2" s="1"/>
  <c r="J772" i="2" s="1"/>
  <c r="K772" i="2" s="1"/>
  <c r="L772" i="2" s="1"/>
  <c r="M772" i="2" l="1"/>
  <c r="G774" i="2"/>
  <c r="H773" i="2"/>
  <c r="I773" i="2" s="1"/>
  <c r="J773" i="2" s="1"/>
  <c r="K773" i="2" s="1"/>
  <c r="L773" i="2" s="1"/>
  <c r="M773" i="2" l="1"/>
  <c r="G775" i="2"/>
  <c r="H774" i="2"/>
  <c r="I774" i="2" s="1"/>
  <c r="J774" i="2" s="1"/>
  <c r="K774" i="2" s="1"/>
  <c r="L774" i="2" s="1"/>
  <c r="M774" i="2" l="1"/>
  <c r="G776" i="2"/>
  <c r="H775" i="2"/>
  <c r="I775" i="2" s="1"/>
  <c r="J775" i="2" s="1"/>
  <c r="K775" i="2" s="1"/>
  <c r="L775" i="2" s="1"/>
  <c r="M775" i="2" l="1"/>
  <c r="G777" i="2"/>
  <c r="H776" i="2"/>
  <c r="I776" i="2" s="1"/>
  <c r="J776" i="2" s="1"/>
  <c r="K776" i="2" s="1"/>
  <c r="L776" i="2" s="1"/>
  <c r="M776" i="2" l="1"/>
  <c r="G778" i="2"/>
  <c r="H777" i="2"/>
  <c r="I777" i="2" s="1"/>
  <c r="J777" i="2" s="1"/>
  <c r="K777" i="2" s="1"/>
  <c r="L777" i="2" s="1"/>
  <c r="M777" i="2" l="1"/>
  <c r="G779" i="2"/>
  <c r="H778" i="2"/>
  <c r="I778" i="2" s="1"/>
  <c r="J778" i="2" s="1"/>
  <c r="K778" i="2" s="1"/>
  <c r="L778" i="2" s="1"/>
  <c r="M778" i="2" l="1"/>
  <c r="G780" i="2"/>
  <c r="H779" i="2"/>
  <c r="I779" i="2" s="1"/>
  <c r="J779" i="2" s="1"/>
  <c r="K779" i="2" s="1"/>
  <c r="L779" i="2" s="1"/>
  <c r="M779" i="2" l="1"/>
  <c r="G781" i="2"/>
  <c r="H780" i="2"/>
  <c r="I780" i="2" s="1"/>
  <c r="J780" i="2" s="1"/>
  <c r="K780" i="2" s="1"/>
  <c r="L780" i="2" s="1"/>
  <c r="M780" i="2" l="1"/>
  <c r="G782" i="2"/>
  <c r="H781" i="2"/>
  <c r="I781" i="2" s="1"/>
  <c r="J781" i="2" s="1"/>
  <c r="K781" i="2" s="1"/>
  <c r="L781" i="2" s="1"/>
  <c r="M781" i="2" l="1"/>
  <c r="G783" i="2"/>
  <c r="H782" i="2"/>
  <c r="I782" i="2" s="1"/>
  <c r="J782" i="2" s="1"/>
  <c r="K782" i="2" s="1"/>
  <c r="L782" i="2" s="1"/>
  <c r="M782" i="2" l="1"/>
  <c r="H783" i="2"/>
  <c r="I783" i="2" s="1"/>
  <c r="J783" i="2" s="1"/>
  <c r="K783" i="2" s="1"/>
  <c r="L783" i="2" s="1"/>
  <c r="G784" i="2"/>
  <c r="M783" i="2" l="1"/>
  <c r="G785" i="2"/>
  <c r="H784" i="2"/>
  <c r="I784" i="2" s="1"/>
  <c r="J784" i="2" s="1"/>
  <c r="K784" i="2" s="1"/>
  <c r="L784" i="2" s="1"/>
  <c r="M784" i="2" l="1"/>
  <c r="G786" i="2"/>
  <c r="H785" i="2"/>
  <c r="I785" i="2" s="1"/>
  <c r="J785" i="2" s="1"/>
  <c r="K785" i="2" s="1"/>
  <c r="L785" i="2" s="1"/>
  <c r="M785" i="2" l="1"/>
  <c r="G787" i="2"/>
  <c r="H786" i="2"/>
  <c r="I786" i="2" s="1"/>
  <c r="J786" i="2" s="1"/>
  <c r="K786" i="2" s="1"/>
  <c r="L786" i="2" s="1"/>
  <c r="M786" i="2" l="1"/>
  <c r="G788" i="2"/>
  <c r="H787" i="2"/>
  <c r="I787" i="2" s="1"/>
  <c r="J787" i="2" s="1"/>
  <c r="K787" i="2" s="1"/>
  <c r="L787" i="2" s="1"/>
  <c r="M787" i="2" l="1"/>
  <c r="G789" i="2"/>
  <c r="H788" i="2"/>
  <c r="I788" i="2" s="1"/>
  <c r="J788" i="2" s="1"/>
  <c r="K788" i="2" s="1"/>
  <c r="L788" i="2" s="1"/>
  <c r="M788" i="2" l="1"/>
  <c r="G790" i="2"/>
  <c r="H789" i="2"/>
  <c r="I789" i="2" s="1"/>
  <c r="J789" i="2" s="1"/>
  <c r="K789" i="2" s="1"/>
  <c r="L789" i="2" s="1"/>
  <c r="M789" i="2" l="1"/>
  <c r="G791" i="2"/>
  <c r="H790" i="2"/>
  <c r="I790" i="2" s="1"/>
  <c r="J790" i="2" s="1"/>
  <c r="K790" i="2" s="1"/>
  <c r="L790" i="2" s="1"/>
  <c r="M790" i="2" l="1"/>
  <c r="H791" i="2"/>
  <c r="I791" i="2" s="1"/>
  <c r="J791" i="2" s="1"/>
  <c r="K791" i="2" s="1"/>
  <c r="L791" i="2" s="1"/>
  <c r="G792" i="2"/>
  <c r="G793" i="2" l="1"/>
  <c r="H792" i="2"/>
  <c r="I792" i="2" s="1"/>
  <c r="J792" i="2" s="1"/>
  <c r="K792" i="2" s="1"/>
  <c r="L792" i="2" s="1"/>
  <c r="M791" i="2"/>
  <c r="M792" i="2" l="1"/>
  <c r="G794" i="2"/>
  <c r="H793" i="2"/>
  <c r="I793" i="2" s="1"/>
  <c r="J793" i="2" s="1"/>
  <c r="K793" i="2" s="1"/>
  <c r="L793" i="2" s="1"/>
  <c r="M793" i="2" l="1"/>
  <c r="G795" i="2"/>
  <c r="H794" i="2"/>
  <c r="I794" i="2" s="1"/>
  <c r="J794" i="2" s="1"/>
  <c r="K794" i="2" s="1"/>
  <c r="L794" i="2" s="1"/>
  <c r="M794" i="2" l="1"/>
  <c r="G796" i="2"/>
  <c r="H795" i="2"/>
  <c r="I795" i="2" s="1"/>
  <c r="J795" i="2" s="1"/>
  <c r="K795" i="2" s="1"/>
  <c r="L795" i="2" s="1"/>
  <c r="M795" i="2" l="1"/>
  <c r="G797" i="2"/>
  <c r="H796" i="2"/>
  <c r="I796" i="2" s="1"/>
  <c r="J796" i="2" s="1"/>
  <c r="K796" i="2" s="1"/>
  <c r="L796" i="2" s="1"/>
  <c r="M796" i="2" l="1"/>
  <c r="G798" i="2"/>
  <c r="H797" i="2"/>
  <c r="I797" i="2" s="1"/>
  <c r="J797" i="2" s="1"/>
  <c r="K797" i="2" s="1"/>
  <c r="L797" i="2" s="1"/>
  <c r="M797" i="2" l="1"/>
  <c r="G799" i="2"/>
  <c r="H798" i="2"/>
  <c r="I798" i="2" s="1"/>
  <c r="J798" i="2" s="1"/>
  <c r="K798" i="2" s="1"/>
  <c r="L798" i="2" s="1"/>
  <c r="M798" i="2" l="1"/>
  <c r="G800" i="2"/>
  <c r="H799" i="2"/>
  <c r="I799" i="2" s="1"/>
  <c r="J799" i="2" s="1"/>
  <c r="K799" i="2" s="1"/>
  <c r="L799" i="2" s="1"/>
  <c r="M799" i="2" l="1"/>
  <c r="G801" i="2"/>
  <c r="H800" i="2"/>
  <c r="I800" i="2" s="1"/>
  <c r="J800" i="2" s="1"/>
  <c r="K800" i="2" s="1"/>
  <c r="L800" i="2" s="1"/>
  <c r="M800" i="2" l="1"/>
  <c r="G802" i="2"/>
  <c r="H801" i="2"/>
  <c r="I801" i="2" s="1"/>
  <c r="J801" i="2" s="1"/>
  <c r="K801" i="2" s="1"/>
  <c r="L801" i="2" s="1"/>
  <c r="M801" i="2" l="1"/>
  <c r="G803" i="2"/>
  <c r="H802" i="2"/>
  <c r="I802" i="2" s="1"/>
  <c r="J802" i="2" s="1"/>
  <c r="K802" i="2" s="1"/>
  <c r="L802" i="2" s="1"/>
  <c r="M802" i="2" l="1"/>
  <c r="G804" i="2"/>
  <c r="H803" i="2"/>
  <c r="I803" i="2" s="1"/>
  <c r="J803" i="2" s="1"/>
  <c r="K803" i="2" s="1"/>
  <c r="L803" i="2" s="1"/>
  <c r="M803" i="2" l="1"/>
  <c r="G805" i="2"/>
  <c r="H804" i="2"/>
  <c r="I804" i="2" s="1"/>
  <c r="J804" i="2" s="1"/>
  <c r="K804" i="2" s="1"/>
  <c r="L804" i="2" s="1"/>
  <c r="M804" i="2" l="1"/>
  <c r="G806" i="2"/>
  <c r="H805" i="2"/>
  <c r="I805" i="2" s="1"/>
  <c r="J805" i="2" s="1"/>
  <c r="K805" i="2" s="1"/>
  <c r="L805" i="2" s="1"/>
  <c r="M805" i="2" l="1"/>
  <c r="G807" i="2"/>
  <c r="H806" i="2"/>
  <c r="I806" i="2" s="1"/>
  <c r="J806" i="2" s="1"/>
  <c r="K806" i="2" s="1"/>
  <c r="L806" i="2" s="1"/>
  <c r="G808" i="2" l="1"/>
  <c r="H807" i="2"/>
  <c r="I807" i="2" s="1"/>
  <c r="J807" i="2" s="1"/>
  <c r="K807" i="2" s="1"/>
  <c r="L807" i="2" s="1"/>
  <c r="M806" i="2"/>
  <c r="M807" i="2" l="1"/>
  <c r="G809" i="2"/>
  <c r="H808" i="2"/>
  <c r="I808" i="2" s="1"/>
  <c r="J808" i="2" s="1"/>
  <c r="K808" i="2" s="1"/>
  <c r="L808" i="2" s="1"/>
  <c r="M808" i="2" l="1"/>
  <c r="G810" i="2"/>
  <c r="H809" i="2"/>
  <c r="I809" i="2" s="1"/>
  <c r="J809" i="2" s="1"/>
  <c r="K809" i="2" s="1"/>
  <c r="L809" i="2" s="1"/>
  <c r="M809" i="2" l="1"/>
  <c r="G811" i="2"/>
  <c r="H810" i="2"/>
  <c r="I810" i="2" s="1"/>
  <c r="J810" i="2" s="1"/>
  <c r="K810" i="2" s="1"/>
  <c r="L810" i="2" s="1"/>
  <c r="M810" i="2" l="1"/>
  <c r="G812" i="2"/>
  <c r="H811" i="2"/>
  <c r="I811" i="2" s="1"/>
  <c r="J811" i="2" s="1"/>
  <c r="K811" i="2" s="1"/>
  <c r="L811" i="2" s="1"/>
  <c r="M811" i="2" l="1"/>
  <c r="G813" i="2"/>
  <c r="H812" i="2"/>
  <c r="I812" i="2" s="1"/>
  <c r="J812" i="2" s="1"/>
  <c r="K812" i="2" s="1"/>
  <c r="L812" i="2" s="1"/>
  <c r="M812" i="2" l="1"/>
  <c r="G814" i="2"/>
  <c r="H813" i="2"/>
  <c r="I813" i="2" s="1"/>
  <c r="J813" i="2" s="1"/>
  <c r="K813" i="2" s="1"/>
  <c r="L813" i="2" s="1"/>
  <c r="M813" i="2" l="1"/>
  <c r="G815" i="2"/>
  <c r="H814" i="2"/>
  <c r="I814" i="2" s="1"/>
  <c r="J814" i="2" s="1"/>
  <c r="K814" i="2" s="1"/>
  <c r="L814" i="2" s="1"/>
  <c r="M814" i="2" l="1"/>
  <c r="G816" i="2"/>
  <c r="H815" i="2"/>
  <c r="I815" i="2" s="1"/>
  <c r="J815" i="2" s="1"/>
  <c r="K815" i="2" s="1"/>
  <c r="L815" i="2" s="1"/>
  <c r="M815" i="2" l="1"/>
  <c r="G817" i="2"/>
  <c r="H816" i="2"/>
  <c r="I816" i="2" s="1"/>
  <c r="J816" i="2" s="1"/>
  <c r="K816" i="2" s="1"/>
  <c r="L816" i="2" s="1"/>
  <c r="M816" i="2" l="1"/>
  <c r="G818" i="2"/>
  <c r="H817" i="2"/>
  <c r="I817" i="2" s="1"/>
  <c r="J817" i="2" s="1"/>
  <c r="K817" i="2" s="1"/>
  <c r="L817" i="2" s="1"/>
  <c r="M817" i="2" l="1"/>
  <c r="G819" i="2"/>
  <c r="H818" i="2"/>
  <c r="I818" i="2" s="1"/>
  <c r="J818" i="2" s="1"/>
  <c r="K818" i="2" s="1"/>
  <c r="L818" i="2" s="1"/>
  <c r="M818" i="2" l="1"/>
  <c r="G820" i="2"/>
  <c r="H819" i="2"/>
  <c r="I819" i="2" s="1"/>
  <c r="J819" i="2" s="1"/>
  <c r="K819" i="2" s="1"/>
  <c r="L819" i="2" s="1"/>
  <c r="M819" i="2" l="1"/>
  <c r="G821" i="2"/>
  <c r="H820" i="2"/>
  <c r="I820" i="2" s="1"/>
  <c r="J820" i="2" s="1"/>
  <c r="K820" i="2" s="1"/>
  <c r="L820" i="2" s="1"/>
  <c r="M820" i="2" l="1"/>
  <c r="G822" i="2"/>
  <c r="H821" i="2"/>
  <c r="I821" i="2" s="1"/>
  <c r="J821" i="2" s="1"/>
  <c r="K821" i="2" s="1"/>
  <c r="L821" i="2" s="1"/>
  <c r="M821" i="2" l="1"/>
  <c r="G823" i="2"/>
  <c r="H822" i="2"/>
  <c r="I822" i="2" s="1"/>
  <c r="J822" i="2" s="1"/>
  <c r="K822" i="2" s="1"/>
  <c r="L822" i="2" s="1"/>
  <c r="M822" i="2" l="1"/>
  <c r="G824" i="2"/>
  <c r="H823" i="2"/>
  <c r="I823" i="2" s="1"/>
  <c r="J823" i="2" s="1"/>
  <c r="K823" i="2" s="1"/>
  <c r="L823" i="2" s="1"/>
  <c r="M823" i="2" l="1"/>
  <c r="G825" i="2"/>
  <c r="H824" i="2"/>
  <c r="I824" i="2" s="1"/>
  <c r="J824" i="2" s="1"/>
  <c r="K824" i="2" s="1"/>
  <c r="L824" i="2" s="1"/>
  <c r="M824" i="2" l="1"/>
  <c r="G826" i="2"/>
  <c r="H825" i="2"/>
  <c r="I825" i="2" s="1"/>
  <c r="J825" i="2" s="1"/>
  <c r="K825" i="2" s="1"/>
  <c r="L825" i="2" s="1"/>
  <c r="M825" i="2" l="1"/>
  <c r="G827" i="2"/>
  <c r="H826" i="2"/>
  <c r="I826" i="2" s="1"/>
  <c r="J826" i="2" s="1"/>
  <c r="K826" i="2" s="1"/>
  <c r="L826" i="2" s="1"/>
  <c r="M826" i="2" l="1"/>
  <c r="G828" i="2"/>
  <c r="H827" i="2"/>
  <c r="I827" i="2" s="1"/>
  <c r="J827" i="2" s="1"/>
  <c r="K827" i="2" s="1"/>
  <c r="L827" i="2" s="1"/>
  <c r="M827" i="2" l="1"/>
  <c r="G829" i="2"/>
  <c r="H828" i="2"/>
  <c r="I828" i="2" s="1"/>
  <c r="J828" i="2" s="1"/>
  <c r="K828" i="2" s="1"/>
  <c r="L828" i="2" s="1"/>
  <c r="M828" i="2" l="1"/>
  <c r="G830" i="2"/>
  <c r="H829" i="2"/>
  <c r="I829" i="2" s="1"/>
  <c r="J829" i="2" s="1"/>
  <c r="K829" i="2" s="1"/>
  <c r="L829" i="2" s="1"/>
  <c r="M829" i="2" l="1"/>
  <c r="G831" i="2"/>
  <c r="H830" i="2"/>
  <c r="I830" i="2" s="1"/>
  <c r="J830" i="2" s="1"/>
  <c r="K830" i="2" s="1"/>
  <c r="L830" i="2" s="1"/>
  <c r="M830" i="2" l="1"/>
  <c r="H831" i="2"/>
  <c r="I831" i="2" s="1"/>
  <c r="J831" i="2" s="1"/>
  <c r="K831" i="2" s="1"/>
  <c r="L831" i="2" s="1"/>
  <c r="G832" i="2"/>
  <c r="G833" i="2" l="1"/>
  <c r="H832" i="2"/>
  <c r="I832" i="2" s="1"/>
  <c r="J832" i="2" s="1"/>
  <c r="K832" i="2" s="1"/>
  <c r="L832" i="2" s="1"/>
  <c r="M831" i="2"/>
  <c r="M832" i="2" l="1"/>
  <c r="G834" i="2"/>
  <c r="H833" i="2"/>
  <c r="I833" i="2" s="1"/>
  <c r="J833" i="2" s="1"/>
  <c r="K833" i="2" s="1"/>
  <c r="L833" i="2" s="1"/>
  <c r="M833" i="2" l="1"/>
  <c r="G835" i="2"/>
  <c r="H834" i="2"/>
  <c r="I834" i="2" s="1"/>
  <c r="J834" i="2" s="1"/>
  <c r="K834" i="2" s="1"/>
  <c r="L834" i="2" s="1"/>
  <c r="M834" i="2" l="1"/>
  <c r="G836" i="2"/>
  <c r="H835" i="2"/>
  <c r="I835" i="2" s="1"/>
  <c r="J835" i="2" s="1"/>
  <c r="K835" i="2" s="1"/>
  <c r="L835" i="2" s="1"/>
  <c r="M835" i="2" l="1"/>
  <c r="G837" i="2"/>
  <c r="H836" i="2"/>
  <c r="I836" i="2" s="1"/>
  <c r="J836" i="2" s="1"/>
  <c r="K836" i="2" s="1"/>
  <c r="L836" i="2" s="1"/>
  <c r="M836" i="2" l="1"/>
  <c r="G838" i="2"/>
  <c r="H837" i="2"/>
  <c r="I837" i="2" s="1"/>
  <c r="J837" i="2" s="1"/>
  <c r="K837" i="2" s="1"/>
  <c r="L837" i="2" s="1"/>
  <c r="M837" i="2" l="1"/>
  <c r="G839" i="2"/>
  <c r="H838" i="2"/>
  <c r="I838" i="2" s="1"/>
  <c r="J838" i="2" s="1"/>
  <c r="K838" i="2" s="1"/>
  <c r="L838" i="2" s="1"/>
  <c r="M838" i="2" l="1"/>
  <c r="H839" i="2"/>
  <c r="I839" i="2" s="1"/>
  <c r="J839" i="2" s="1"/>
  <c r="K839" i="2" s="1"/>
  <c r="L839" i="2" s="1"/>
  <c r="G840" i="2"/>
  <c r="G841" i="2" l="1"/>
  <c r="H840" i="2"/>
  <c r="I840" i="2" s="1"/>
  <c r="J840" i="2" s="1"/>
  <c r="K840" i="2" s="1"/>
  <c r="L840" i="2" s="1"/>
  <c r="M839" i="2"/>
  <c r="M840" i="2" l="1"/>
  <c r="G842" i="2"/>
  <c r="H841" i="2"/>
  <c r="I841" i="2" s="1"/>
  <c r="J841" i="2" s="1"/>
  <c r="K841" i="2" s="1"/>
  <c r="L841" i="2" s="1"/>
  <c r="M841" i="2" l="1"/>
  <c r="G843" i="2"/>
  <c r="G844" i="2" s="1"/>
  <c r="H842" i="2"/>
  <c r="I842" i="2" s="1"/>
  <c r="J842" i="2" s="1"/>
  <c r="K842" i="2" s="1"/>
  <c r="L842" i="2" s="1"/>
  <c r="G845" i="2" l="1"/>
  <c r="H844" i="2"/>
  <c r="I844" i="2" s="1"/>
  <c r="J844" i="2" s="1"/>
  <c r="H843" i="2"/>
  <c r="I843" i="2" s="1"/>
  <c r="J843" i="2" s="1"/>
  <c r="K843" i="2" s="1"/>
  <c r="L843" i="2" s="1"/>
  <c r="C7" i="1"/>
  <c r="M842" i="2"/>
  <c r="M843" i="2" s="1"/>
  <c r="M844" i="2" l="1"/>
  <c r="G846" i="2"/>
  <c r="H845" i="2"/>
  <c r="I845" i="2" s="1"/>
  <c r="J845" i="2" s="1"/>
  <c r="K845" i="2" s="1"/>
  <c r="L845" i="2" s="1"/>
  <c r="M845" i="2" l="1"/>
  <c r="H846" i="2"/>
  <c r="I846" i="2" s="1"/>
  <c r="J846" i="2" s="1"/>
  <c r="K846" i="2" s="1"/>
  <c r="L846" i="2" s="1"/>
  <c r="G847" i="2"/>
  <c r="G848" i="2" l="1"/>
  <c r="H847" i="2"/>
  <c r="I847" i="2" s="1"/>
  <c r="J847" i="2" s="1"/>
  <c r="K847" i="2" s="1"/>
  <c r="L847" i="2" s="1"/>
  <c r="M846" i="2"/>
  <c r="M847" i="2" l="1"/>
  <c r="G849" i="2"/>
  <c r="H848" i="2"/>
  <c r="I848" i="2" s="1"/>
  <c r="J848" i="2" s="1"/>
  <c r="K848" i="2" s="1"/>
  <c r="L848" i="2" s="1"/>
  <c r="G850" i="2" l="1"/>
  <c r="H849" i="2"/>
  <c r="I849" i="2" s="1"/>
  <c r="J849" i="2" s="1"/>
  <c r="K849" i="2" s="1"/>
  <c r="L849" i="2" s="1"/>
  <c r="M848" i="2"/>
  <c r="M849" i="2" l="1"/>
  <c r="G851" i="2"/>
  <c r="H850" i="2"/>
  <c r="I850" i="2" s="1"/>
  <c r="J850" i="2" s="1"/>
  <c r="M850" i="2" l="1"/>
  <c r="G852" i="2"/>
  <c r="H851" i="2"/>
  <c r="I851" i="2" s="1"/>
  <c r="J851" i="2" s="1"/>
  <c r="K851" i="2" s="1"/>
  <c r="L851" i="2" s="1"/>
  <c r="K850" i="2"/>
  <c r="L850" i="2" s="1"/>
  <c r="G853" i="2" l="1"/>
  <c r="H852" i="2"/>
  <c r="I852" i="2" s="1"/>
  <c r="J852" i="2" s="1"/>
  <c r="M851" i="2"/>
  <c r="K852" i="2" l="1"/>
  <c r="L852" i="2" s="1"/>
  <c r="M852" i="2"/>
  <c r="G854" i="2"/>
  <c r="H853" i="2"/>
  <c r="I853" i="2" s="1"/>
  <c r="J853" i="2" s="1"/>
  <c r="K853" i="2" s="1"/>
  <c r="L853" i="2" s="1"/>
  <c r="M853" i="2" l="1"/>
  <c r="H854" i="2"/>
  <c r="I854" i="2" s="1"/>
  <c r="J854" i="2" s="1"/>
  <c r="G855" i="2"/>
  <c r="H855" i="2" l="1"/>
  <c r="I855" i="2" s="1"/>
  <c r="J855" i="2" s="1"/>
  <c r="K855" i="2" s="1"/>
  <c r="L855" i="2" s="1"/>
  <c r="G856" i="2"/>
  <c r="M854" i="2"/>
  <c r="K854" i="2"/>
  <c r="L854" i="2" s="1"/>
  <c r="H856" i="2" l="1"/>
  <c r="I856" i="2" s="1"/>
  <c r="J856" i="2" s="1"/>
  <c r="G857" i="2"/>
  <c r="M855" i="2"/>
  <c r="K856" i="2" l="1"/>
  <c r="L856" i="2" s="1"/>
  <c r="H857" i="2"/>
  <c r="I857" i="2" s="1"/>
  <c r="J857" i="2" s="1"/>
  <c r="K857" i="2" s="1"/>
  <c r="L857" i="2" s="1"/>
  <c r="G858" i="2"/>
  <c r="M856" i="2"/>
  <c r="H858" i="2" l="1"/>
  <c r="I858" i="2" s="1"/>
  <c r="J858" i="2" s="1"/>
  <c r="G859" i="2"/>
  <c r="M857" i="2"/>
  <c r="K858" i="2" l="1"/>
  <c r="L858" i="2" s="1"/>
  <c r="G860" i="2"/>
  <c r="H859" i="2"/>
  <c r="I859" i="2" s="1"/>
  <c r="J859" i="2" s="1"/>
  <c r="K859" i="2" s="1"/>
  <c r="L859" i="2" s="1"/>
  <c r="M858" i="2"/>
  <c r="M859" i="2" l="1"/>
  <c r="G861" i="2"/>
  <c r="H860" i="2"/>
  <c r="I860" i="2" s="1"/>
  <c r="J860" i="2" s="1"/>
  <c r="K860" i="2" s="1"/>
  <c r="L860" i="2" s="1"/>
  <c r="G862" i="2" l="1"/>
  <c r="H861" i="2"/>
  <c r="I861" i="2" s="1"/>
  <c r="J861" i="2" s="1"/>
  <c r="K861" i="2" s="1"/>
  <c r="L861" i="2" s="1"/>
  <c r="M860" i="2"/>
  <c r="M861" i="2" l="1"/>
  <c r="G863" i="2"/>
  <c r="H862" i="2"/>
  <c r="I862" i="2" s="1"/>
  <c r="J862" i="2" s="1"/>
  <c r="K862" i="2" s="1"/>
  <c r="L862" i="2" s="1"/>
  <c r="H863" i="2" l="1"/>
  <c r="I863" i="2" s="1"/>
  <c r="J863" i="2" s="1"/>
  <c r="K863" i="2" s="1"/>
  <c r="L863" i="2" s="1"/>
  <c r="G864" i="2"/>
  <c r="H864" i="2" s="1"/>
  <c r="I864" i="2" s="1"/>
  <c r="J864" i="2" s="1"/>
  <c r="K864" i="2" s="1"/>
  <c r="L864" i="2" s="1"/>
  <c r="M862" i="2"/>
  <c r="M863" i="2" s="1"/>
  <c r="M864" i="2" l="1"/>
  <c r="K472" i="2"/>
  <c r="L472" i="2" s="1"/>
  <c r="K844" i="2"/>
  <c r="L844" i="2" s="1"/>
  <c r="K473" i="2"/>
  <c r="L473" i="2" s="1"/>
  <c r="C13" i="1"/>
  <c r="G8" i="1" s="1"/>
  <c r="G9" i="1" l="1"/>
  <c r="G10" i="1"/>
  <c r="G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SP500 Dollar Cost Average.xlsx!SPX" type="102" refreshedVersion="6" minRefreshableVersion="5">
    <extLst>
      <ext xmlns:x15="http://schemas.microsoft.com/office/spreadsheetml/2010/11/main" uri="{DE250136-89BD-433C-8126-D09CA5730AF9}">
        <x15:connection id="SPX" usedByAddin="1">
          <x15:rangePr sourceName="_xlcn.WorksheetConnection_SP500DollarCostAverage.xlsxSPX1"/>
        </x15:connection>
      </ext>
    </extLst>
  </connection>
</connections>
</file>

<file path=xl/sharedStrings.xml><?xml version="1.0" encoding="utf-8"?>
<sst xmlns="http://schemas.openxmlformats.org/spreadsheetml/2006/main" count="902" uniqueCount="34">
  <si>
    <t>Date</t>
  </si>
  <si>
    <t>Open</t>
  </si>
  <si>
    <t>High</t>
  </si>
  <si>
    <t>Low</t>
  </si>
  <si>
    <t>Close</t>
  </si>
  <si>
    <t>Ticker</t>
  </si>
  <si>
    <t>S&amp;P 500</t>
  </si>
  <si>
    <t>Invested</t>
  </si>
  <si>
    <t>Shares</t>
  </si>
  <si>
    <t>Start Month</t>
  </si>
  <si>
    <t>Invest Amount Per Year</t>
  </si>
  <si>
    <t>End Month</t>
  </si>
  <si>
    <t>Count</t>
  </si>
  <si>
    <t>Shares Own</t>
  </si>
  <si>
    <t>Current Value</t>
  </si>
  <si>
    <t>Total Invested Value</t>
  </si>
  <si>
    <t>Total Time Invest (Years)</t>
  </si>
  <si>
    <t>Current Month</t>
  </si>
  <si>
    <t>Total Return</t>
  </si>
  <si>
    <t>Annualized Return</t>
  </si>
  <si>
    <t>Total Gain</t>
  </si>
  <si>
    <t>&lt;-- Enter</t>
  </si>
  <si>
    <t>Enter the starting amount adjusted for inflation</t>
  </si>
  <si>
    <t>Click Here for Inflation Calculator</t>
  </si>
  <si>
    <t>Cumulated Shares</t>
  </si>
  <si>
    <t>Include?</t>
  </si>
  <si>
    <t>Row Labels</t>
  </si>
  <si>
    <t>Cumulative Invested</t>
  </si>
  <si>
    <t xml:space="preserve"> Current Value</t>
  </si>
  <si>
    <t>Total Invested</t>
  </si>
  <si>
    <t>S&amp;P 500 Return</t>
  </si>
  <si>
    <t>Start S&amp;P 500</t>
  </si>
  <si>
    <t>Investment Duration (Years)</t>
  </si>
  <si>
    <r>
      <t xml:space="preserve">&lt;-- Right Click on chart to </t>
    </r>
    <r>
      <rPr>
        <b/>
        <sz val="11"/>
        <color theme="1"/>
        <rFont val="Calibri"/>
        <family val="2"/>
        <scheme val="minor"/>
      </rPr>
      <t>Refresh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</si>
</sst>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409]mmmm\-yy;@"/>
    <numFmt numFmtId="165" formatCode="_(&quot;$&quot;* #,##0_);_(&quot;$&quot;* \(#,##0\);_(&quot;$&quot;* &quot;-&quot;??_);_(@_)"/>
    <numFmt numFmtId="166" formatCode="[$-409]mmmm\-yyyy;@"/>
    <numFmt numFmtId="167" formatCode="m/yyyy"/>
    <numFmt numFmtId="168" formatCode="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6"/>
      <color theme="0"/>
      <name val="Calibri"/>
      <family val="2"/>
      <scheme val="minor"/>
    </font>
    <font>
      <sz val="16"/>
      <color theme="0"/>
      <name val="Calibri"/>
      <family val="2"/>
      <scheme val="minor"/>
    </font>
    <font>
      <b/>
      <sz val="12"/>
      <color theme="0"/>
      <name val="Calibri"/>
      <family val="2"/>
      <scheme val="minor"/>
    </font>
    <font>
      <u/>
      <sz val="11"/>
      <color theme="10"/>
      <name val="Calibri"/>
      <family val="2"/>
      <scheme val="minor"/>
    </font>
    <font>
      <b/>
      <u/>
      <sz val="11"/>
      <color theme="0"/>
      <name val="Calibri"/>
      <family val="2"/>
      <scheme val="minor"/>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49998474074526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49">
    <xf numFmtId="0" fontId="0" fillId="0" borderId="0" xfId="0"/>
    <xf numFmtId="4" fontId="0" fillId="0" borderId="0" xfId="0" applyNumberFormat="1"/>
    <xf numFmtId="165" fontId="0" fillId="0" borderId="0" xfId="1" applyNumberFormat="1" applyFont="1"/>
    <xf numFmtId="0" fontId="18" fillId="0" borderId="10" xfId="0" applyFont="1" applyBorder="1"/>
    <xf numFmtId="0" fontId="18" fillId="0" borderId="12" xfId="0" applyFont="1" applyBorder="1"/>
    <xf numFmtId="165" fontId="18" fillId="0" borderId="13" xfId="1" applyNumberFormat="1" applyFont="1" applyBorder="1"/>
    <xf numFmtId="9" fontId="18" fillId="0" borderId="11" xfId="1" applyNumberFormat="1" applyFont="1" applyBorder="1"/>
    <xf numFmtId="0" fontId="18" fillId="0" borderId="14" xfId="0" applyFont="1" applyBorder="1"/>
    <xf numFmtId="0" fontId="19" fillId="0" borderId="16" xfId="0" applyFont="1" applyBorder="1"/>
    <xf numFmtId="0" fontId="18" fillId="0" borderId="0" xfId="0" applyFont="1"/>
    <xf numFmtId="164" fontId="18" fillId="0" borderId="17" xfId="0" applyNumberFormat="1" applyFont="1" applyBorder="1"/>
    <xf numFmtId="0" fontId="19" fillId="0" borderId="17" xfId="0" applyFont="1" applyBorder="1"/>
    <xf numFmtId="3" fontId="18" fillId="33" borderId="17" xfId="1" applyNumberFormat="1" applyFont="1" applyFill="1" applyBorder="1" applyAlignment="1"/>
    <xf numFmtId="0" fontId="18" fillId="0" borderId="17" xfId="0" applyFont="1" applyBorder="1"/>
    <xf numFmtId="4" fontId="18" fillId="0" borderId="18" xfId="1" applyNumberFormat="1" applyFont="1" applyBorder="1"/>
    <xf numFmtId="0" fontId="18" fillId="0" borderId="18" xfId="0" applyFont="1" applyBorder="1"/>
    <xf numFmtId="0" fontId="19" fillId="34" borderId="12" xfId="0" applyFont="1" applyFill="1" applyBorder="1"/>
    <xf numFmtId="165" fontId="19" fillId="34" borderId="13" xfId="1" applyNumberFormat="1" applyFont="1" applyFill="1" applyBorder="1"/>
    <xf numFmtId="0" fontId="19" fillId="34" borderId="10" xfId="0" applyFont="1" applyFill="1" applyBorder="1"/>
    <xf numFmtId="165" fontId="19" fillId="34" borderId="11" xfId="1" applyNumberFormat="1" applyFont="1" applyFill="1" applyBorder="1"/>
    <xf numFmtId="0" fontId="0" fillId="0" borderId="0" xfId="0" applyAlignment="1">
      <alignment vertical="center"/>
    </xf>
    <xf numFmtId="0" fontId="18" fillId="33" borderId="12" xfId="0" applyFont="1" applyFill="1" applyBorder="1"/>
    <xf numFmtId="0" fontId="18" fillId="33" borderId="10" xfId="0" applyFont="1" applyFill="1" applyBorder="1"/>
    <xf numFmtId="166" fontId="18" fillId="33" borderId="16" xfId="0" applyNumberFormat="1" applyFont="1" applyFill="1" applyBorder="1"/>
    <xf numFmtId="166" fontId="18" fillId="0" borderId="17" xfId="0" applyNumberFormat="1" applyFont="1" applyBorder="1"/>
    <xf numFmtId="165" fontId="18" fillId="33" borderId="17" xfId="1" applyNumberFormat="1" applyFont="1" applyFill="1" applyBorder="1"/>
    <xf numFmtId="0" fontId="21" fillId="35" borderId="0" xfId="0" applyFont="1" applyFill="1" applyBorder="1" applyAlignment="1">
      <alignment vertical="center"/>
    </xf>
    <xf numFmtId="0" fontId="21" fillId="35" borderId="20" xfId="0" applyFont="1" applyFill="1" applyBorder="1" applyAlignment="1">
      <alignment vertical="center"/>
    </xf>
    <xf numFmtId="0" fontId="21" fillId="35" borderId="15" xfId="0" applyFont="1" applyFill="1" applyBorder="1" applyAlignment="1">
      <alignment vertical="center"/>
    </xf>
    <xf numFmtId="0" fontId="24" fillId="35" borderId="14" xfId="43" applyFont="1" applyFill="1" applyBorder="1" applyAlignment="1">
      <alignment vertical="center"/>
    </xf>
    <xf numFmtId="0" fontId="22" fillId="35" borderId="12" xfId="0" applyFont="1" applyFill="1" applyBorder="1" applyAlignment="1">
      <alignment vertical="center"/>
    </xf>
    <xf numFmtId="0" fontId="21" fillId="35" borderId="13" xfId="0" applyFont="1" applyFill="1" applyBorder="1" applyAlignment="1">
      <alignment vertical="center"/>
    </xf>
    <xf numFmtId="42" fontId="0" fillId="0" borderId="0" xfId="0" applyNumberFormat="1"/>
    <xf numFmtId="0" fontId="0" fillId="0" borderId="0" xfId="0" applyNumberFormat="1"/>
    <xf numFmtId="165" fontId="0" fillId="0" borderId="0" xfId="0" applyNumberFormat="1"/>
    <xf numFmtId="0" fontId="0" fillId="0" borderId="0" xfId="0" pivotButton="1"/>
    <xf numFmtId="0" fontId="0" fillId="0" borderId="0" xfId="0" applyAlignment="1">
      <alignment horizontal="left"/>
    </xf>
    <xf numFmtId="167" fontId="0" fillId="0" borderId="0" xfId="0" applyNumberFormat="1"/>
    <xf numFmtId="167" fontId="0" fillId="0" borderId="0" xfId="0" applyNumberFormat="1" applyAlignment="1">
      <alignment horizontal="left"/>
    </xf>
    <xf numFmtId="3" fontId="0" fillId="0" borderId="0" xfId="0" applyNumberFormat="1"/>
    <xf numFmtId="1" fontId="0" fillId="0" borderId="0" xfId="0" applyNumberFormat="1"/>
    <xf numFmtId="3" fontId="18" fillId="0" borderId="17" xfId="1" applyNumberFormat="1" applyFont="1" applyBorder="1"/>
    <xf numFmtId="0" fontId="18" fillId="0" borderId="12" xfId="0" applyFont="1" applyFill="1" applyBorder="1"/>
    <xf numFmtId="9" fontId="18" fillId="0" borderId="13" xfId="0" applyNumberFormat="1" applyFont="1" applyBorder="1"/>
    <xf numFmtId="0" fontId="18" fillId="0" borderId="15" xfId="0" applyFont="1" applyBorder="1"/>
    <xf numFmtId="0" fontId="20" fillId="35" borderId="10" xfId="0" applyFont="1" applyFill="1" applyBorder="1" applyAlignment="1">
      <alignment horizontal="center" vertical="center"/>
    </xf>
    <xf numFmtId="0" fontId="20" fillId="35" borderId="19" xfId="0" applyFont="1" applyFill="1" applyBorder="1" applyAlignment="1">
      <alignment horizontal="center" vertical="center"/>
    </xf>
    <xf numFmtId="0" fontId="20" fillId="35" borderId="11" xfId="0" applyFont="1" applyFill="1" applyBorder="1" applyAlignment="1">
      <alignment horizontal="center" vertical="center"/>
    </xf>
    <xf numFmtId="168" fontId="18" fillId="0" borderId="13" xfId="1" applyNumberFormat="1" applyFont="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40">
    <dxf>
      <numFmt numFmtId="4" formatCode="#,##0.00"/>
    </dxf>
    <dxf>
      <numFmt numFmtId="4" formatCode="#,##0.00"/>
    </dxf>
    <dxf>
      <numFmt numFmtId="3" formatCode="#,##0"/>
    </dxf>
    <dxf>
      <numFmt numFmtId="1" formatCode="0"/>
    </dxf>
    <dxf>
      <numFmt numFmtId="4" formatCode="#,##0.00"/>
    </dxf>
    <dxf>
      <numFmt numFmtId="4" formatCode="#,##0.00"/>
    </dxf>
    <dxf>
      <numFmt numFmtId="3" formatCode="#,##0"/>
    </dxf>
    <dxf>
      <numFmt numFmtId="1" formatCode="0"/>
    </dxf>
    <dxf>
      <numFmt numFmtId="4" formatCode="#,##0.00"/>
    </dxf>
    <dxf>
      <numFmt numFmtId="4" formatCode="#,##0.00"/>
    </dxf>
    <dxf>
      <numFmt numFmtId="3" formatCode="#,##0"/>
    </dxf>
    <dxf>
      <numFmt numFmtId="1" formatCode="0"/>
    </dxf>
    <dxf>
      <numFmt numFmtId="4" formatCode="#,##0.00"/>
    </dxf>
    <dxf>
      <numFmt numFmtId="4" formatCode="#,##0.00"/>
    </dxf>
    <dxf>
      <numFmt numFmtId="3" formatCode="#,##0"/>
    </dxf>
    <dxf>
      <numFmt numFmtId="1" formatCode="0"/>
    </dxf>
    <dxf>
      <numFmt numFmtId="4" formatCode="#,##0.00"/>
    </dxf>
    <dxf>
      <numFmt numFmtId="4" formatCode="#,##0.00"/>
    </dxf>
    <dxf>
      <numFmt numFmtId="3" formatCode="#,##0"/>
    </dxf>
    <dxf>
      <numFmt numFmtId="1" formatCode="0"/>
    </dxf>
    <dxf>
      <numFmt numFmtId="4" formatCode="#,##0.00"/>
    </dxf>
    <dxf>
      <numFmt numFmtId="4" formatCode="#,##0.00"/>
    </dxf>
    <dxf>
      <numFmt numFmtId="3" formatCode="#,##0"/>
    </dxf>
    <dxf>
      <numFmt numFmtId="1" formatCode="0"/>
    </dxf>
    <dxf>
      <numFmt numFmtId="165" formatCode="_(&quot;$&quot;* #,##0_);_(&quot;$&quot;* \(#,##0\);_(&quot;$&quot;* &quot;-&quot;??_);_(@_)"/>
    </dxf>
    <dxf>
      <numFmt numFmtId="0" formatCode="General"/>
    </dxf>
    <dxf>
      <numFmt numFmtId="32" formatCode="_(&quot;$&quot;* #,##0_);_(&quot;$&quot;* \(#,##0\);_(&quot;$&quot;* &quot;-&quot;_);_(@_)"/>
    </dxf>
    <dxf>
      <numFmt numFmtId="4" formatCode="#,##0.00"/>
    </dxf>
    <dxf>
      <numFmt numFmtId="4" formatCode="#,##0.00"/>
    </dxf>
    <dxf>
      <numFmt numFmtId="165" formatCode="_(&quot;$&quot;* #,##0_);_(&quot;$&quot;* \(#,##0\);_(&quot;$&quot;* &quot;-&quot;??_);_(@_)"/>
    </dxf>
    <dxf>
      <numFmt numFmtId="0" formatCode="General"/>
    </dxf>
    <dxf>
      <numFmt numFmtId="4" formatCode="#,##0.00"/>
    </dxf>
    <dxf>
      <numFmt numFmtId="4" formatCode="#,##0.00"/>
    </dxf>
    <dxf>
      <numFmt numFmtId="4" formatCode="#,##0.00"/>
    </dxf>
    <dxf>
      <numFmt numFmtId="4" formatCode="#,##0.00"/>
    </dxf>
    <dxf>
      <numFmt numFmtId="167" formatCode="m/yyyy"/>
    </dxf>
    <dxf>
      <numFmt numFmtId="1" formatCode="0"/>
    </dxf>
    <dxf>
      <numFmt numFmtId="3" formatCode="#,##0"/>
    </dxf>
    <dxf>
      <numFmt numFmtId="4" formatCode="#,##0.00"/>
    </dxf>
    <dxf>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1.xml"/><Relationship Id="rId21" Type="http://schemas.openxmlformats.org/officeDocument/2006/relationships/customXml" Target="../customXml/item11.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24" Type="http://schemas.openxmlformats.org/officeDocument/2006/relationships/customXml" Target="../customXml/item14.xml"/><Relationship Id="rId5" Type="http://schemas.openxmlformats.org/officeDocument/2006/relationships/theme" Target="theme/theme1.xml"/><Relationship Id="rId15" Type="http://schemas.openxmlformats.org/officeDocument/2006/relationships/customXml" Target="../customXml/item5.xml"/><Relationship Id="rId23" Type="http://schemas.openxmlformats.org/officeDocument/2006/relationships/customXml" Target="../customXml/item13.xml"/><Relationship Id="rId10" Type="http://schemas.openxmlformats.org/officeDocument/2006/relationships/calcChain" Target="calcChain.xml"/><Relationship Id="rId19" Type="http://schemas.openxmlformats.org/officeDocument/2006/relationships/customXml" Target="../customXml/item9.xml"/><Relationship Id="rId4" Type="http://schemas.microsoft.com/office/2007/relationships/slicerCache" Target="slicerCaches/slicerCache1.xml"/><Relationship Id="rId9" Type="http://schemas.openxmlformats.org/officeDocument/2006/relationships/powerPivotData" Target="model/item.data"/><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[SP500 Dollar Cost Average.xlsx]Assessment!PivotTable1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Estimated</a:t>
            </a:r>
            <a:r>
              <a:rPr lang="en-US" baseline="0"/>
              <a:t> Investment Value Based on DCA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2225" cap="rnd">
            <a:solidFill>
              <a:schemeClr val="accent3">
                <a:lumMod val="75000"/>
                <a:alpha val="50000"/>
              </a:schemeClr>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Assessment!$K$4</c:f>
              <c:strCache>
                <c:ptCount val="1"/>
                <c:pt idx="0">
                  <c:v> Current Value</c:v>
                </c:pt>
              </c:strCache>
            </c:strRef>
          </c:tx>
          <c:spPr>
            <a:ln w="28575" cap="rnd">
              <a:solidFill>
                <a:schemeClr val="accent1"/>
              </a:solidFill>
              <a:round/>
            </a:ln>
            <a:effectLst/>
          </c:spPr>
          <c:marker>
            <c:symbol val="none"/>
          </c:marker>
          <c:cat>
            <c:strRef>
              <c:f>Assessment!$J$5:$J$387</c:f>
              <c:strCache>
                <c:ptCount val="383"/>
                <c:pt idx="0">
                  <c:v>1/1990</c:v>
                </c:pt>
                <c:pt idx="1">
                  <c:v>2/1990</c:v>
                </c:pt>
                <c:pt idx="2">
                  <c:v>3/1990</c:v>
                </c:pt>
                <c:pt idx="3">
                  <c:v>4/1990</c:v>
                </c:pt>
                <c:pt idx="4">
                  <c:v>5/1990</c:v>
                </c:pt>
                <c:pt idx="5">
                  <c:v>6/1990</c:v>
                </c:pt>
                <c:pt idx="6">
                  <c:v>7/1990</c:v>
                </c:pt>
                <c:pt idx="7">
                  <c:v>8/1990</c:v>
                </c:pt>
                <c:pt idx="8">
                  <c:v>9/1990</c:v>
                </c:pt>
                <c:pt idx="9">
                  <c:v>10/1990</c:v>
                </c:pt>
                <c:pt idx="10">
                  <c:v>11/1990</c:v>
                </c:pt>
                <c:pt idx="11">
                  <c:v>12/1990</c:v>
                </c:pt>
                <c:pt idx="12">
                  <c:v>1/1991</c:v>
                </c:pt>
                <c:pt idx="13">
                  <c:v>2/1991</c:v>
                </c:pt>
                <c:pt idx="14">
                  <c:v>3/1991</c:v>
                </c:pt>
                <c:pt idx="15">
                  <c:v>4/1991</c:v>
                </c:pt>
                <c:pt idx="16">
                  <c:v>5/1991</c:v>
                </c:pt>
                <c:pt idx="17">
                  <c:v>6/1991</c:v>
                </c:pt>
                <c:pt idx="18">
                  <c:v>7/1991</c:v>
                </c:pt>
                <c:pt idx="19">
                  <c:v>8/1991</c:v>
                </c:pt>
                <c:pt idx="20">
                  <c:v>9/1991</c:v>
                </c:pt>
                <c:pt idx="21">
                  <c:v>10/1991</c:v>
                </c:pt>
                <c:pt idx="22">
                  <c:v>11/1991</c:v>
                </c:pt>
                <c:pt idx="23">
                  <c:v>12/1991</c:v>
                </c:pt>
                <c:pt idx="24">
                  <c:v>1/1992</c:v>
                </c:pt>
                <c:pt idx="25">
                  <c:v>2/1992</c:v>
                </c:pt>
                <c:pt idx="26">
                  <c:v>3/1992</c:v>
                </c:pt>
                <c:pt idx="27">
                  <c:v>4/1992</c:v>
                </c:pt>
                <c:pt idx="28">
                  <c:v>5/1992</c:v>
                </c:pt>
                <c:pt idx="29">
                  <c:v>6/1992</c:v>
                </c:pt>
                <c:pt idx="30">
                  <c:v>7/1992</c:v>
                </c:pt>
                <c:pt idx="31">
                  <c:v>8/1992</c:v>
                </c:pt>
                <c:pt idx="32">
                  <c:v>9/1992</c:v>
                </c:pt>
                <c:pt idx="33">
                  <c:v>10/1992</c:v>
                </c:pt>
                <c:pt idx="34">
                  <c:v>11/1992</c:v>
                </c:pt>
                <c:pt idx="35">
                  <c:v>12/1992</c:v>
                </c:pt>
                <c:pt idx="36">
                  <c:v>1/1993</c:v>
                </c:pt>
                <c:pt idx="37">
                  <c:v>2/1993</c:v>
                </c:pt>
                <c:pt idx="38">
                  <c:v>3/1993</c:v>
                </c:pt>
                <c:pt idx="39">
                  <c:v>4/1993</c:v>
                </c:pt>
                <c:pt idx="40">
                  <c:v>5/1993</c:v>
                </c:pt>
                <c:pt idx="41">
                  <c:v>6/1993</c:v>
                </c:pt>
                <c:pt idx="42">
                  <c:v>7/1993</c:v>
                </c:pt>
                <c:pt idx="43">
                  <c:v>8/1993</c:v>
                </c:pt>
                <c:pt idx="44">
                  <c:v>9/1993</c:v>
                </c:pt>
                <c:pt idx="45">
                  <c:v>10/1993</c:v>
                </c:pt>
                <c:pt idx="46">
                  <c:v>11/1993</c:v>
                </c:pt>
                <c:pt idx="47">
                  <c:v>12/1993</c:v>
                </c:pt>
                <c:pt idx="48">
                  <c:v>1/1994</c:v>
                </c:pt>
                <c:pt idx="49">
                  <c:v>2/1994</c:v>
                </c:pt>
                <c:pt idx="50">
                  <c:v>3/1994</c:v>
                </c:pt>
                <c:pt idx="51">
                  <c:v>4/1994</c:v>
                </c:pt>
                <c:pt idx="52">
                  <c:v>5/1994</c:v>
                </c:pt>
                <c:pt idx="53">
                  <c:v>6/1994</c:v>
                </c:pt>
                <c:pt idx="54">
                  <c:v>7/1994</c:v>
                </c:pt>
                <c:pt idx="55">
                  <c:v>8/1994</c:v>
                </c:pt>
                <c:pt idx="56">
                  <c:v>9/1994</c:v>
                </c:pt>
                <c:pt idx="57">
                  <c:v>10/1994</c:v>
                </c:pt>
                <c:pt idx="58">
                  <c:v>11/1994</c:v>
                </c:pt>
                <c:pt idx="59">
                  <c:v>12/1994</c:v>
                </c:pt>
                <c:pt idx="60">
                  <c:v>1/1995</c:v>
                </c:pt>
                <c:pt idx="61">
                  <c:v>2/1995</c:v>
                </c:pt>
                <c:pt idx="62">
                  <c:v>3/1995</c:v>
                </c:pt>
                <c:pt idx="63">
                  <c:v>4/1995</c:v>
                </c:pt>
                <c:pt idx="64">
                  <c:v>5/1995</c:v>
                </c:pt>
                <c:pt idx="65">
                  <c:v>6/1995</c:v>
                </c:pt>
                <c:pt idx="66">
                  <c:v>7/1995</c:v>
                </c:pt>
                <c:pt idx="67">
                  <c:v>8/1995</c:v>
                </c:pt>
                <c:pt idx="68">
                  <c:v>9/1995</c:v>
                </c:pt>
                <c:pt idx="69">
                  <c:v>10/1995</c:v>
                </c:pt>
                <c:pt idx="70">
                  <c:v>11/1995</c:v>
                </c:pt>
                <c:pt idx="71">
                  <c:v>12/1995</c:v>
                </c:pt>
                <c:pt idx="72">
                  <c:v>1/1996</c:v>
                </c:pt>
                <c:pt idx="73">
                  <c:v>2/1996</c:v>
                </c:pt>
                <c:pt idx="74">
                  <c:v>3/1996</c:v>
                </c:pt>
                <c:pt idx="75">
                  <c:v>4/1996</c:v>
                </c:pt>
                <c:pt idx="76">
                  <c:v>5/1996</c:v>
                </c:pt>
                <c:pt idx="77">
                  <c:v>6/1996</c:v>
                </c:pt>
                <c:pt idx="78">
                  <c:v>7/1996</c:v>
                </c:pt>
                <c:pt idx="79">
                  <c:v>8/1996</c:v>
                </c:pt>
                <c:pt idx="80">
                  <c:v>9/1996</c:v>
                </c:pt>
                <c:pt idx="81">
                  <c:v>10/1996</c:v>
                </c:pt>
                <c:pt idx="82">
                  <c:v>11/1996</c:v>
                </c:pt>
                <c:pt idx="83">
                  <c:v>12/1996</c:v>
                </c:pt>
                <c:pt idx="84">
                  <c:v>1/1997</c:v>
                </c:pt>
                <c:pt idx="85">
                  <c:v>2/1997</c:v>
                </c:pt>
                <c:pt idx="86">
                  <c:v>3/1997</c:v>
                </c:pt>
                <c:pt idx="87">
                  <c:v>4/1997</c:v>
                </c:pt>
                <c:pt idx="88">
                  <c:v>5/1997</c:v>
                </c:pt>
                <c:pt idx="89">
                  <c:v>6/1997</c:v>
                </c:pt>
                <c:pt idx="90">
                  <c:v>7/1997</c:v>
                </c:pt>
                <c:pt idx="91">
                  <c:v>8/1997</c:v>
                </c:pt>
                <c:pt idx="92">
                  <c:v>9/1997</c:v>
                </c:pt>
                <c:pt idx="93">
                  <c:v>10/1997</c:v>
                </c:pt>
                <c:pt idx="94">
                  <c:v>11/1997</c:v>
                </c:pt>
                <c:pt idx="95">
                  <c:v>12/1997</c:v>
                </c:pt>
                <c:pt idx="96">
                  <c:v>1/1998</c:v>
                </c:pt>
                <c:pt idx="97">
                  <c:v>2/1998</c:v>
                </c:pt>
                <c:pt idx="98">
                  <c:v>3/1998</c:v>
                </c:pt>
                <c:pt idx="99">
                  <c:v>4/1998</c:v>
                </c:pt>
                <c:pt idx="100">
                  <c:v>5/1998</c:v>
                </c:pt>
                <c:pt idx="101">
                  <c:v>6/1998</c:v>
                </c:pt>
                <c:pt idx="102">
                  <c:v>7/1998</c:v>
                </c:pt>
                <c:pt idx="103">
                  <c:v>8/1998</c:v>
                </c:pt>
                <c:pt idx="104">
                  <c:v>9/1998</c:v>
                </c:pt>
                <c:pt idx="105">
                  <c:v>10/1998</c:v>
                </c:pt>
                <c:pt idx="106">
                  <c:v>11/1998</c:v>
                </c:pt>
                <c:pt idx="107">
                  <c:v>12/1998</c:v>
                </c:pt>
                <c:pt idx="108">
                  <c:v>1/1999</c:v>
                </c:pt>
                <c:pt idx="109">
                  <c:v>2/1999</c:v>
                </c:pt>
                <c:pt idx="110">
                  <c:v>3/1999</c:v>
                </c:pt>
                <c:pt idx="111">
                  <c:v>4/1999</c:v>
                </c:pt>
                <c:pt idx="112">
                  <c:v>5/1999</c:v>
                </c:pt>
                <c:pt idx="113">
                  <c:v>6/1999</c:v>
                </c:pt>
                <c:pt idx="114">
                  <c:v>7/1999</c:v>
                </c:pt>
                <c:pt idx="115">
                  <c:v>8/1999</c:v>
                </c:pt>
                <c:pt idx="116">
                  <c:v>9/1999</c:v>
                </c:pt>
                <c:pt idx="117">
                  <c:v>10/1999</c:v>
                </c:pt>
                <c:pt idx="118">
                  <c:v>11/1999</c:v>
                </c:pt>
                <c:pt idx="119">
                  <c:v>12/1999</c:v>
                </c:pt>
                <c:pt idx="120">
                  <c:v>1/2000</c:v>
                </c:pt>
                <c:pt idx="121">
                  <c:v>2/2000</c:v>
                </c:pt>
                <c:pt idx="122">
                  <c:v>3/2000</c:v>
                </c:pt>
                <c:pt idx="123">
                  <c:v>4/2000</c:v>
                </c:pt>
                <c:pt idx="124">
                  <c:v>5/2000</c:v>
                </c:pt>
                <c:pt idx="125">
                  <c:v>6/2000</c:v>
                </c:pt>
                <c:pt idx="126">
                  <c:v>7/2000</c:v>
                </c:pt>
                <c:pt idx="127">
                  <c:v>8/2000</c:v>
                </c:pt>
                <c:pt idx="128">
                  <c:v>9/2000</c:v>
                </c:pt>
                <c:pt idx="129">
                  <c:v>10/2000</c:v>
                </c:pt>
                <c:pt idx="130">
                  <c:v>11/2000</c:v>
                </c:pt>
                <c:pt idx="131">
                  <c:v>12/2000</c:v>
                </c:pt>
                <c:pt idx="132">
                  <c:v>1/2001</c:v>
                </c:pt>
                <c:pt idx="133">
                  <c:v>2/2001</c:v>
                </c:pt>
                <c:pt idx="134">
                  <c:v>3/2001</c:v>
                </c:pt>
                <c:pt idx="135">
                  <c:v>4/2001</c:v>
                </c:pt>
                <c:pt idx="136">
                  <c:v>5/2001</c:v>
                </c:pt>
                <c:pt idx="137">
                  <c:v>6/2001</c:v>
                </c:pt>
                <c:pt idx="138">
                  <c:v>7/2001</c:v>
                </c:pt>
                <c:pt idx="139">
                  <c:v>8/2001</c:v>
                </c:pt>
                <c:pt idx="140">
                  <c:v>9/2001</c:v>
                </c:pt>
                <c:pt idx="141">
                  <c:v>10/2001</c:v>
                </c:pt>
                <c:pt idx="142">
                  <c:v>11/2001</c:v>
                </c:pt>
                <c:pt idx="143">
                  <c:v>12/2001</c:v>
                </c:pt>
                <c:pt idx="144">
                  <c:v>1/2002</c:v>
                </c:pt>
                <c:pt idx="145">
                  <c:v>2/2002</c:v>
                </c:pt>
                <c:pt idx="146">
                  <c:v>3/2002</c:v>
                </c:pt>
                <c:pt idx="147">
                  <c:v>4/2002</c:v>
                </c:pt>
                <c:pt idx="148">
                  <c:v>5/2002</c:v>
                </c:pt>
                <c:pt idx="149">
                  <c:v>6/2002</c:v>
                </c:pt>
                <c:pt idx="150">
                  <c:v>7/2002</c:v>
                </c:pt>
                <c:pt idx="151">
                  <c:v>8/2002</c:v>
                </c:pt>
                <c:pt idx="152">
                  <c:v>9/2002</c:v>
                </c:pt>
                <c:pt idx="153">
                  <c:v>10/2002</c:v>
                </c:pt>
                <c:pt idx="154">
                  <c:v>11/2002</c:v>
                </c:pt>
                <c:pt idx="155">
                  <c:v>12/2002</c:v>
                </c:pt>
                <c:pt idx="156">
                  <c:v>1/2003</c:v>
                </c:pt>
                <c:pt idx="157">
                  <c:v>2/2003</c:v>
                </c:pt>
                <c:pt idx="158">
                  <c:v>3/2003</c:v>
                </c:pt>
                <c:pt idx="159">
                  <c:v>4/2003</c:v>
                </c:pt>
                <c:pt idx="160">
                  <c:v>5/2003</c:v>
                </c:pt>
                <c:pt idx="161">
                  <c:v>6/2003</c:v>
                </c:pt>
                <c:pt idx="162">
                  <c:v>7/2003</c:v>
                </c:pt>
                <c:pt idx="163">
                  <c:v>8/2003</c:v>
                </c:pt>
                <c:pt idx="164">
                  <c:v>9/2003</c:v>
                </c:pt>
                <c:pt idx="165">
                  <c:v>10/2003</c:v>
                </c:pt>
                <c:pt idx="166">
                  <c:v>11/2003</c:v>
                </c:pt>
                <c:pt idx="167">
                  <c:v>12/2003</c:v>
                </c:pt>
                <c:pt idx="168">
                  <c:v>1/2004</c:v>
                </c:pt>
                <c:pt idx="169">
                  <c:v>2/2004</c:v>
                </c:pt>
                <c:pt idx="170">
                  <c:v>3/2004</c:v>
                </c:pt>
                <c:pt idx="171">
                  <c:v>4/2004</c:v>
                </c:pt>
                <c:pt idx="172">
                  <c:v>5/2004</c:v>
                </c:pt>
                <c:pt idx="173">
                  <c:v>6/2004</c:v>
                </c:pt>
                <c:pt idx="174">
                  <c:v>7/2004</c:v>
                </c:pt>
                <c:pt idx="175">
                  <c:v>8/2004</c:v>
                </c:pt>
                <c:pt idx="176">
                  <c:v>9/2004</c:v>
                </c:pt>
                <c:pt idx="177">
                  <c:v>10/2004</c:v>
                </c:pt>
                <c:pt idx="178">
                  <c:v>11/2004</c:v>
                </c:pt>
                <c:pt idx="179">
                  <c:v>12/2004</c:v>
                </c:pt>
                <c:pt idx="180">
                  <c:v>1/2005</c:v>
                </c:pt>
                <c:pt idx="181">
                  <c:v>2/2005</c:v>
                </c:pt>
                <c:pt idx="182">
                  <c:v>3/2005</c:v>
                </c:pt>
                <c:pt idx="183">
                  <c:v>4/2005</c:v>
                </c:pt>
                <c:pt idx="184">
                  <c:v>5/2005</c:v>
                </c:pt>
                <c:pt idx="185">
                  <c:v>6/2005</c:v>
                </c:pt>
                <c:pt idx="186">
                  <c:v>7/2005</c:v>
                </c:pt>
                <c:pt idx="187">
                  <c:v>8/2005</c:v>
                </c:pt>
                <c:pt idx="188">
                  <c:v>9/2005</c:v>
                </c:pt>
                <c:pt idx="189">
                  <c:v>10/2005</c:v>
                </c:pt>
                <c:pt idx="190">
                  <c:v>11/2005</c:v>
                </c:pt>
                <c:pt idx="191">
                  <c:v>12/2005</c:v>
                </c:pt>
                <c:pt idx="192">
                  <c:v>1/2006</c:v>
                </c:pt>
                <c:pt idx="193">
                  <c:v>2/2006</c:v>
                </c:pt>
                <c:pt idx="194">
                  <c:v>3/2006</c:v>
                </c:pt>
                <c:pt idx="195">
                  <c:v>4/2006</c:v>
                </c:pt>
                <c:pt idx="196">
                  <c:v>5/2006</c:v>
                </c:pt>
                <c:pt idx="197">
                  <c:v>6/2006</c:v>
                </c:pt>
                <c:pt idx="198">
                  <c:v>7/2006</c:v>
                </c:pt>
                <c:pt idx="199">
                  <c:v>8/2006</c:v>
                </c:pt>
                <c:pt idx="200">
                  <c:v>9/2006</c:v>
                </c:pt>
                <c:pt idx="201">
                  <c:v>10/2006</c:v>
                </c:pt>
                <c:pt idx="202">
                  <c:v>11/2006</c:v>
                </c:pt>
                <c:pt idx="203">
                  <c:v>12/2006</c:v>
                </c:pt>
                <c:pt idx="204">
                  <c:v>1/2007</c:v>
                </c:pt>
                <c:pt idx="205">
                  <c:v>2/2007</c:v>
                </c:pt>
                <c:pt idx="206">
                  <c:v>3/2007</c:v>
                </c:pt>
                <c:pt idx="207">
                  <c:v>4/2007</c:v>
                </c:pt>
                <c:pt idx="208">
                  <c:v>5/2007</c:v>
                </c:pt>
                <c:pt idx="209">
                  <c:v>6/2007</c:v>
                </c:pt>
                <c:pt idx="210">
                  <c:v>7/2007</c:v>
                </c:pt>
                <c:pt idx="211">
                  <c:v>8/2007</c:v>
                </c:pt>
                <c:pt idx="212">
                  <c:v>9/2007</c:v>
                </c:pt>
                <c:pt idx="213">
                  <c:v>10/2007</c:v>
                </c:pt>
                <c:pt idx="214">
                  <c:v>11/2007</c:v>
                </c:pt>
                <c:pt idx="215">
                  <c:v>12/2007</c:v>
                </c:pt>
                <c:pt idx="216">
                  <c:v>1/2008</c:v>
                </c:pt>
                <c:pt idx="217">
                  <c:v>2/2008</c:v>
                </c:pt>
                <c:pt idx="218">
                  <c:v>3/2008</c:v>
                </c:pt>
                <c:pt idx="219">
                  <c:v>4/2008</c:v>
                </c:pt>
                <c:pt idx="220">
                  <c:v>5/2008</c:v>
                </c:pt>
                <c:pt idx="221">
                  <c:v>6/2008</c:v>
                </c:pt>
                <c:pt idx="222">
                  <c:v>7/2008</c:v>
                </c:pt>
                <c:pt idx="223">
                  <c:v>8/2008</c:v>
                </c:pt>
                <c:pt idx="224">
                  <c:v>9/2008</c:v>
                </c:pt>
                <c:pt idx="225">
                  <c:v>10/2008</c:v>
                </c:pt>
                <c:pt idx="226">
                  <c:v>11/2008</c:v>
                </c:pt>
                <c:pt idx="227">
                  <c:v>12/2008</c:v>
                </c:pt>
                <c:pt idx="228">
                  <c:v>1/2009</c:v>
                </c:pt>
                <c:pt idx="229">
                  <c:v>2/2009</c:v>
                </c:pt>
                <c:pt idx="230">
                  <c:v>3/2009</c:v>
                </c:pt>
                <c:pt idx="231">
                  <c:v>4/2009</c:v>
                </c:pt>
                <c:pt idx="232">
                  <c:v>5/2009</c:v>
                </c:pt>
                <c:pt idx="233">
                  <c:v>6/2009</c:v>
                </c:pt>
                <c:pt idx="234">
                  <c:v>7/2009</c:v>
                </c:pt>
                <c:pt idx="235">
                  <c:v>8/2009</c:v>
                </c:pt>
                <c:pt idx="236">
                  <c:v>9/2009</c:v>
                </c:pt>
                <c:pt idx="237">
                  <c:v>10/2009</c:v>
                </c:pt>
                <c:pt idx="238">
                  <c:v>11/2009</c:v>
                </c:pt>
                <c:pt idx="239">
                  <c:v>12/2009</c:v>
                </c:pt>
                <c:pt idx="240">
                  <c:v>1/2010</c:v>
                </c:pt>
                <c:pt idx="241">
                  <c:v>2/2010</c:v>
                </c:pt>
                <c:pt idx="242">
                  <c:v>3/2010</c:v>
                </c:pt>
                <c:pt idx="243">
                  <c:v>4/2010</c:v>
                </c:pt>
                <c:pt idx="244">
                  <c:v>5/2010</c:v>
                </c:pt>
                <c:pt idx="245">
                  <c:v>6/2010</c:v>
                </c:pt>
                <c:pt idx="246">
                  <c:v>7/2010</c:v>
                </c:pt>
                <c:pt idx="247">
                  <c:v>8/2010</c:v>
                </c:pt>
                <c:pt idx="248">
                  <c:v>9/2010</c:v>
                </c:pt>
                <c:pt idx="249">
                  <c:v>10/2010</c:v>
                </c:pt>
                <c:pt idx="250">
                  <c:v>11/2010</c:v>
                </c:pt>
                <c:pt idx="251">
                  <c:v>12/2010</c:v>
                </c:pt>
                <c:pt idx="252">
                  <c:v>1/2011</c:v>
                </c:pt>
                <c:pt idx="253">
                  <c:v>2/2011</c:v>
                </c:pt>
                <c:pt idx="254">
                  <c:v>3/2011</c:v>
                </c:pt>
                <c:pt idx="255">
                  <c:v>4/2011</c:v>
                </c:pt>
                <c:pt idx="256">
                  <c:v>5/2011</c:v>
                </c:pt>
                <c:pt idx="257">
                  <c:v>6/2011</c:v>
                </c:pt>
                <c:pt idx="258">
                  <c:v>7/2011</c:v>
                </c:pt>
                <c:pt idx="259">
                  <c:v>8/2011</c:v>
                </c:pt>
                <c:pt idx="260">
                  <c:v>9/2011</c:v>
                </c:pt>
                <c:pt idx="261">
                  <c:v>10/2011</c:v>
                </c:pt>
                <c:pt idx="262">
                  <c:v>11/2011</c:v>
                </c:pt>
                <c:pt idx="263">
                  <c:v>12/2011</c:v>
                </c:pt>
                <c:pt idx="264">
                  <c:v>1/2012</c:v>
                </c:pt>
                <c:pt idx="265">
                  <c:v>2/2012</c:v>
                </c:pt>
                <c:pt idx="266">
                  <c:v>3/2012</c:v>
                </c:pt>
                <c:pt idx="267">
                  <c:v>4/2012</c:v>
                </c:pt>
                <c:pt idx="268">
                  <c:v>5/2012</c:v>
                </c:pt>
                <c:pt idx="269">
                  <c:v>6/2012</c:v>
                </c:pt>
                <c:pt idx="270">
                  <c:v>7/2012</c:v>
                </c:pt>
                <c:pt idx="271">
                  <c:v>8/2012</c:v>
                </c:pt>
                <c:pt idx="272">
                  <c:v>9/2012</c:v>
                </c:pt>
                <c:pt idx="273">
                  <c:v>10/2012</c:v>
                </c:pt>
                <c:pt idx="274">
                  <c:v>11/2012</c:v>
                </c:pt>
                <c:pt idx="275">
                  <c:v>12/2012</c:v>
                </c:pt>
                <c:pt idx="276">
                  <c:v>1/2013</c:v>
                </c:pt>
                <c:pt idx="277">
                  <c:v>2/2013</c:v>
                </c:pt>
                <c:pt idx="278">
                  <c:v>3/2013</c:v>
                </c:pt>
                <c:pt idx="279">
                  <c:v>4/2013</c:v>
                </c:pt>
                <c:pt idx="280">
                  <c:v>5/2013</c:v>
                </c:pt>
                <c:pt idx="281">
                  <c:v>6/2013</c:v>
                </c:pt>
                <c:pt idx="282">
                  <c:v>7/2013</c:v>
                </c:pt>
                <c:pt idx="283">
                  <c:v>8/2013</c:v>
                </c:pt>
                <c:pt idx="284">
                  <c:v>9/2013</c:v>
                </c:pt>
                <c:pt idx="285">
                  <c:v>10/2013</c:v>
                </c:pt>
                <c:pt idx="286">
                  <c:v>11/2013</c:v>
                </c:pt>
                <c:pt idx="287">
                  <c:v>12/2013</c:v>
                </c:pt>
                <c:pt idx="288">
                  <c:v>1/2014</c:v>
                </c:pt>
                <c:pt idx="289">
                  <c:v>2/2014</c:v>
                </c:pt>
                <c:pt idx="290">
                  <c:v>3/2014</c:v>
                </c:pt>
                <c:pt idx="291">
                  <c:v>4/2014</c:v>
                </c:pt>
                <c:pt idx="292">
                  <c:v>5/2014</c:v>
                </c:pt>
                <c:pt idx="293">
                  <c:v>6/2014</c:v>
                </c:pt>
                <c:pt idx="294">
                  <c:v>7/2014</c:v>
                </c:pt>
                <c:pt idx="295">
                  <c:v>8/2014</c:v>
                </c:pt>
                <c:pt idx="296">
                  <c:v>9/2014</c:v>
                </c:pt>
                <c:pt idx="297">
                  <c:v>10/2014</c:v>
                </c:pt>
                <c:pt idx="298">
                  <c:v>11/2014</c:v>
                </c:pt>
                <c:pt idx="299">
                  <c:v>12/2014</c:v>
                </c:pt>
                <c:pt idx="300">
                  <c:v>1/2015</c:v>
                </c:pt>
                <c:pt idx="301">
                  <c:v>2/2015</c:v>
                </c:pt>
                <c:pt idx="302">
                  <c:v>3/2015</c:v>
                </c:pt>
                <c:pt idx="303">
                  <c:v>4/2015</c:v>
                </c:pt>
                <c:pt idx="304">
                  <c:v>5/2015</c:v>
                </c:pt>
                <c:pt idx="305">
                  <c:v>6/2015</c:v>
                </c:pt>
                <c:pt idx="306">
                  <c:v>7/2015</c:v>
                </c:pt>
                <c:pt idx="307">
                  <c:v>8/2015</c:v>
                </c:pt>
                <c:pt idx="308">
                  <c:v>9/2015</c:v>
                </c:pt>
                <c:pt idx="309">
                  <c:v>10/2015</c:v>
                </c:pt>
                <c:pt idx="310">
                  <c:v>11/2015</c:v>
                </c:pt>
                <c:pt idx="311">
                  <c:v>12/2015</c:v>
                </c:pt>
                <c:pt idx="312">
                  <c:v>1/2016</c:v>
                </c:pt>
                <c:pt idx="313">
                  <c:v>2/2016</c:v>
                </c:pt>
                <c:pt idx="314">
                  <c:v>3/2016</c:v>
                </c:pt>
                <c:pt idx="315">
                  <c:v>4/2016</c:v>
                </c:pt>
                <c:pt idx="316">
                  <c:v>5/2016</c:v>
                </c:pt>
                <c:pt idx="317">
                  <c:v>6/2016</c:v>
                </c:pt>
                <c:pt idx="318">
                  <c:v>7/2016</c:v>
                </c:pt>
                <c:pt idx="319">
                  <c:v>8/2016</c:v>
                </c:pt>
                <c:pt idx="320">
                  <c:v>9/2016</c:v>
                </c:pt>
                <c:pt idx="321">
                  <c:v>10/2016</c:v>
                </c:pt>
                <c:pt idx="322">
                  <c:v>11/2016</c:v>
                </c:pt>
                <c:pt idx="323">
                  <c:v>12/2016</c:v>
                </c:pt>
                <c:pt idx="324">
                  <c:v>1/2017</c:v>
                </c:pt>
                <c:pt idx="325">
                  <c:v>2/2017</c:v>
                </c:pt>
                <c:pt idx="326">
                  <c:v>3/2017</c:v>
                </c:pt>
                <c:pt idx="327">
                  <c:v>4/2017</c:v>
                </c:pt>
                <c:pt idx="328">
                  <c:v>5/2017</c:v>
                </c:pt>
                <c:pt idx="329">
                  <c:v>6/2017</c:v>
                </c:pt>
                <c:pt idx="330">
                  <c:v>7/2017</c:v>
                </c:pt>
                <c:pt idx="331">
                  <c:v>8/2017</c:v>
                </c:pt>
                <c:pt idx="332">
                  <c:v>9/2017</c:v>
                </c:pt>
                <c:pt idx="333">
                  <c:v>10/2017</c:v>
                </c:pt>
                <c:pt idx="334">
                  <c:v>11/2017</c:v>
                </c:pt>
                <c:pt idx="335">
                  <c:v>12/2017</c:v>
                </c:pt>
                <c:pt idx="336">
                  <c:v>1/2018</c:v>
                </c:pt>
                <c:pt idx="337">
                  <c:v>2/2018</c:v>
                </c:pt>
                <c:pt idx="338">
                  <c:v>3/2018</c:v>
                </c:pt>
                <c:pt idx="339">
                  <c:v>4/2018</c:v>
                </c:pt>
                <c:pt idx="340">
                  <c:v>5/2018</c:v>
                </c:pt>
                <c:pt idx="341">
                  <c:v>6/2018</c:v>
                </c:pt>
                <c:pt idx="342">
                  <c:v>7/2018</c:v>
                </c:pt>
                <c:pt idx="343">
                  <c:v>8/2018</c:v>
                </c:pt>
                <c:pt idx="344">
                  <c:v>9/2018</c:v>
                </c:pt>
                <c:pt idx="345">
                  <c:v>10/2018</c:v>
                </c:pt>
                <c:pt idx="346">
                  <c:v>11/2018</c:v>
                </c:pt>
                <c:pt idx="347">
                  <c:v>12/2018</c:v>
                </c:pt>
                <c:pt idx="348">
                  <c:v>1/2019</c:v>
                </c:pt>
                <c:pt idx="349">
                  <c:v>2/2019</c:v>
                </c:pt>
                <c:pt idx="350">
                  <c:v>3/2019</c:v>
                </c:pt>
                <c:pt idx="351">
                  <c:v>4/2019</c:v>
                </c:pt>
                <c:pt idx="352">
                  <c:v>5/2019</c:v>
                </c:pt>
                <c:pt idx="353">
                  <c:v>6/2019</c:v>
                </c:pt>
                <c:pt idx="354">
                  <c:v>7/2019</c:v>
                </c:pt>
                <c:pt idx="355">
                  <c:v>8/2019</c:v>
                </c:pt>
                <c:pt idx="356">
                  <c:v>9/2019</c:v>
                </c:pt>
                <c:pt idx="357">
                  <c:v>10/2019</c:v>
                </c:pt>
                <c:pt idx="358">
                  <c:v>11/2019</c:v>
                </c:pt>
                <c:pt idx="359">
                  <c:v>12/2019</c:v>
                </c:pt>
                <c:pt idx="360">
                  <c:v>1/2020</c:v>
                </c:pt>
                <c:pt idx="361">
                  <c:v>2/2020</c:v>
                </c:pt>
                <c:pt idx="362">
                  <c:v>3/2020</c:v>
                </c:pt>
                <c:pt idx="363">
                  <c:v>4/2020</c:v>
                </c:pt>
                <c:pt idx="364">
                  <c:v>5/2020</c:v>
                </c:pt>
                <c:pt idx="365">
                  <c:v>6/2020</c:v>
                </c:pt>
                <c:pt idx="366">
                  <c:v>7/2020</c:v>
                </c:pt>
                <c:pt idx="367">
                  <c:v>8/2020</c:v>
                </c:pt>
                <c:pt idx="368">
                  <c:v>9/2020</c:v>
                </c:pt>
                <c:pt idx="369">
                  <c:v>10/2020</c:v>
                </c:pt>
                <c:pt idx="370">
                  <c:v>11/2020</c:v>
                </c:pt>
                <c:pt idx="371">
                  <c:v>12/2020</c:v>
                </c:pt>
                <c:pt idx="372">
                  <c:v>1/2021</c:v>
                </c:pt>
                <c:pt idx="373">
                  <c:v>2/2021</c:v>
                </c:pt>
                <c:pt idx="374">
                  <c:v>3/2021</c:v>
                </c:pt>
                <c:pt idx="375">
                  <c:v>4/2021</c:v>
                </c:pt>
                <c:pt idx="376">
                  <c:v>5/2021</c:v>
                </c:pt>
                <c:pt idx="377">
                  <c:v>6/2021</c:v>
                </c:pt>
                <c:pt idx="378">
                  <c:v>7/2021</c:v>
                </c:pt>
                <c:pt idx="379">
                  <c:v>8/2021</c:v>
                </c:pt>
                <c:pt idx="380">
                  <c:v>9/2021</c:v>
                </c:pt>
                <c:pt idx="381">
                  <c:v>10/2021</c:v>
                </c:pt>
                <c:pt idx="382">
                  <c:v>11/2021</c:v>
                </c:pt>
              </c:strCache>
            </c:strRef>
          </c:cat>
          <c:val>
            <c:numRef>
              <c:f>Assessment!$K$5:$K$387</c:f>
              <c:numCache>
                <c:formatCode>#,##0</c:formatCode>
                <c:ptCount val="383"/>
                <c:pt idx="0">
                  <c:v>100</c:v>
                </c:pt>
                <c:pt idx="1">
                  <c:v>200.85390425155208</c:v>
                </c:pt>
                <c:pt idx="2">
                  <c:v>305.72561248334159</c:v>
                </c:pt>
                <c:pt idx="3">
                  <c:v>397.5055255214773</c:v>
                </c:pt>
                <c:pt idx="4">
                  <c:v>534.07173689705223</c:v>
                </c:pt>
                <c:pt idx="5">
                  <c:v>629.32578010273221</c:v>
                </c:pt>
                <c:pt idx="6">
                  <c:v>726.03871206653048</c:v>
                </c:pt>
                <c:pt idx="7">
                  <c:v>757.5629635195296</c:v>
                </c:pt>
                <c:pt idx="8">
                  <c:v>818.78762813731305</c:v>
                </c:pt>
                <c:pt idx="9">
                  <c:v>913.30321422441352</c:v>
                </c:pt>
                <c:pt idx="10">
                  <c:v>1068.0413243443872</c:v>
                </c:pt>
                <c:pt idx="11">
                  <c:v>1194.5583951911319</c:v>
                </c:pt>
                <c:pt idx="12">
                  <c:v>1344.1537740052797</c:v>
                </c:pt>
                <c:pt idx="13">
                  <c:v>1534.5900191182059</c:v>
                </c:pt>
                <c:pt idx="14">
                  <c:v>1668.662264765542</c:v>
                </c:pt>
                <c:pt idx="15">
                  <c:v>1769.1959013732037</c:v>
                </c:pt>
                <c:pt idx="16">
                  <c:v>1937.4956641518406</c:v>
                </c:pt>
                <c:pt idx="17">
                  <c:v>1944.703902823617</c:v>
                </c:pt>
                <c:pt idx="18">
                  <c:v>2131.942042614643</c:v>
                </c:pt>
                <c:pt idx="19">
                  <c:v>2273.83211194961</c:v>
                </c:pt>
                <c:pt idx="20">
                  <c:v>2330.3024667966802</c:v>
                </c:pt>
                <c:pt idx="21">
                  <c:v>2457.879818558717</c:v>
                </c:pt>
                <c:pt idx="22">
                  <c:v>2449.9697790236828</c:v>
                </c:pt>
                <c:pt idx="23">
                  <c:v>2823.3566510573846</c:v>
                </c:pt>
                <c:pt idx="24">
                  <c:v>2867.1047976798782</c:v>
                </c:pt>
                <c:pt idx="25">
                  <c:v>2994.5990197718634</c:v>
                </c:pt>
                <c:pt idx="26">
                  <c:v>3029.2213451181133</c:v>
                </c:pt>
                <c:pt idx="27">
                  <c:v>3213.7145514627268</c:v>
                </c:pt>
                <c:pt idx="28">
                  <c:v>3316.812434342889</c:v>
                </c:pt>
                <c:pt idx="29">
                  <c:v>3359.2364443227984</c:v>
                </c:pt>
                <c:pt idx="30">
                  <c:v>3591.5019587409151</c:v>
                </c:pt>
                <c:pt idx="31">
                  <c:v>3605.3147826167037</c:v>
                </c:pt>
                <c:pt idx="32">
                  <c:v>3738.1433146188074</c:v>
                </c:pt>
                <c:pt idx="33">
                  <c:v>3846.0169022254713</c:v>
                </c:pt>
                <c:pt idx="34">
                  <c:v>4062.4043221264183</c:v>
                </c:pt>
                <c:pt idx="35">
                  <c:v>4203.4661551205882</c:v>
                </c:pt>
                <c:pt idx="36">
                  <c:v>4333.0837333044892</c:v>
                </c:pt>
                <c:pt idx="37">
                  <c:v>4478.5101684590763</c:v>
                </c:pt>
                <c:pt idx="38">
                  <c:v>4662.2462068593795</c:v>
                </c:pt>
                <c:pt idx="39">
                  <c:v>4643.7467798463804</c:v>
                </c:pt>
                <c:pt idx="40">
                  <c:v>4849.2409246190364</c:v>
                </c:pt>
                <c:pt idx="41">
                  <c:v>4952.9032168941267</c:v>
                </c:pt>
                <c:pt idx="42">
                  <c:v>5026.518873943578</c:v>
                </c:pt>
                <c:pt idx="43">
                  <c:v>5299.5917549690685</c:v>
                </c:pt>
                <c:pt idx="44">
                  <c:v>5346.6598013291314</c:v>
                </c:pt>
                <c:pt idx="45">
                  <c:v>5550.3471629696469</c:v>
                </c:pt>
                <c:pt idx="46">
                  <c:v>5578.6887065041383</c:v>
                </c:pt>
                <c:pt idx="47">
                  <c:v>5734.9842209191665</c:v>
                </c:pt>
                <c:pt idx="48">
                  <c:v>6021.37548195007</c:v>
                </c:pt>
                <c:pt idx="49">
                  <c:v>5940.4632805916344</c:v>
                </c:pt>
                <c:pt idx="50">
                  <c:v>5768.7078096793675</c:v>
                </c:pt>
                <c:pt idx="51">
                  <c:v>5935.2247251381359</c:v>
                </c:pt>
                <c:pt idx="52">
                  <c:v>6108.8045574290672</c:v>
                </c:pt>
                <c:pt idx="53">
                  <c:v>6045.1446517681516</c:v>
                </c:pt>
                <c:pt idx="54">
                  <c:v>6335.5056995999785</c:v>
                </c:pt>
                <c:pt idx="55">
                  <c:v>6673.7124689272723</c:v>
                </c:pt>
                <c:pt idx="56">
                  <c:v>6594.3395263356151</c:v>
                </c:pt>
                <c:pt idx="57">
                  <c:v>6831.7247853216659</c:v>
                </c:pt>
                <c:pt idx="58">
                  <c:v>6661.8401442680115</c:v>
                </c:pt>
                <c:pt idx="59">
                  <c:v>6843.7749042081123</c:v>
                </c:pt>
                <c:pt idx="60">
                  <c:v>7009.9260925291028</c:v>
                </c:pt>
                <c:pt idx="61">
                  <c:v>7262.8032162114896</c:v>
                </c:pt>
                <c:pt idx="62">
                  <c:v>7461.2897702141599</c:v>
                </c:pt>
                <c:pt idx="63">
                  <c:v>7669.9101092538522</c:v>
                </c:pt>
                <c:pt idx="64">
                  <c:v>7948.4176749794224</c:v>
                </c:pt>
                <c:pt idx="65">
                  <c:v>8117.5484319907728</c:v>
                </c:pt>
                <c:pt idx="66">
                  <c:v>8375.4919787969466</c:v>
                </c:pt>
                <c:pt idx="67">
                  <c:v>8372.8098275442262</c:v>
                </c:pt>
                <c:pt idx="68">
                  <c:v>8708.5383386249105</c:v>
                </c:pt>
                <c:pt idx="69">
                  <c:v>8665.1756093669283</c:v>
                </c:pt>
                <c:pt idx="70">
                  <c:v>9020.8724253079617</c:v>
                </c:pt>
                <c:pt idx="71">
                  <c:v>9178.2313885144322</c:v>
                </c:pt>
                <c:pt idx="72">
                  <c:v>9477.6013144850658</c:v>
                </c:pt>
                <c:pt idx="73">
                  <c:v>9543.3161734318692</c:v>
                </c:pt>
                <c:pt idx="74">
                  <c:v>9618.8664760900301</c:v>
                </c:pt>
                <c:pt idx="75">
                  <c:v>9748.0615323672882</c:v>
                </c:pt>
                <c:pt idx="76">
                  <c:v>9970.8379370829261</c:v>
                </c:pt>
                <c:pt idx="77">
                  <c:v>9993.3392299838706</c:v>
                </c:pt>
                <c:pt idx="78">
                  <c:v>9536.1637750584232</c:v>
                </c:pt>
                <c:pt idx="79">
                  <c:v>9715.5765415294718</c:v>
                </c:pt>
                <c:pt idx="80">
                  <c:v>10242.193119336467</c:v>
                </c:pt>
                <c:pt idx="81">
                  <c:v>10509.524635119047</c:v>
                </c:pt>
                <c:pt idx="82">
                  <c:v>11280.67310938343</c:v>
                </c:pt>
                <c:pt idx="83">
                  <c:v>11038.077548118146</c:v>
                </c:pt>
                <c:pt idx="84">
                  <c:v>11714.899781771561</c:v>
                </c:pt>
                <c:pt idx="85">
                  <c:v>11784.340904653111</c:v>
                </c:pt>
                <c:pt idx="86">
                  <c:v>11282.16287882719</c:v>
                </c:pt>
                <c:pt idx="87">
                  <c:v>11941.104138899114</c:v>
                </c:pt>
                <c:pt idx="88">
                  <c:v>12640.576813764181</c:v>
                </c:pt>
                <c:pt idx="89">
                  <c:v>13189.842938697639</c:v>
                </c:pt>
                <c:pt idx="90">
                  <c:v>14220.573892424078</c:v>
                </c:pt>
                <c:pt idx="91">
                  <c:v>13403.379628662387</c:v>
                </c:pt>
                <c:pt idx="92">
                  <c:v>14115.817373226477</c:v>
                </c:pt>
                <c:pt idx="93">
                  <c:v>13629.136496153571</c:v>
                </c:pt>
                <c:pt idx="94">
                  <c:v>14236.816827434872</c:v>
                </c:pt>
                <c:pt idx="95">
                  <c:v>14460.784704972861</c:v>
                </c:pt>
                <c:pt idx="96">
                  <c:v>14607.564226380577</c:v>
                </c:pt>
                <c:pt idx="97">
                  <c:v>15636.655338464525</c:v>
                </c:pt>
                <c:pt idx="98">
                  <c:v>16417.639256440263</c:v>
                </c:pt>
                <c:pt idx="99">
                  <c:v>16566.653454365747</c:v>
                </c:pt>
                <c:pt idx="100">
                  <c:v>16254.765933431041</c:v>
                </c:pt>
                <c:pt idx="101">
                  <c:v>16895.82531093487</c:v>
                </c:pt>
                <c:pt idx="102">
                  <c:v>16699.574774577752</c:v>
                </c:pt>
                <c:pt idx="103">
                  <c:v>14264.831571151963</c:v>
                </c:pt>
                <c:pt idx="104">
                  <c:v>15154.893092233904</c:v>
                </c:pt>
                <c:pt idx="105">
                  <c:v>16371.743539141684</c:v>
                </c:pt>
                <c:pt idx="106">
                  <c:v>17339.73918771026</c:v>
                </c:pt>
                <c:pt idx="107">
                  <c:v>18317.271953565945</c:v>
                </c:pt>
                <c:pt idx="108">
                  <c:v>19068.453046858005</c:v>
                </c:pt>
                <c:pt idx="109">
                  <c:v>18452.874516044063</c:v>
                </c:pt>
                <c:pt idx="110">
                  <c:v>19168.739304033461</c:v>
                </c:pt>
                <c:pt idx="111">
                  <c:v>19896.078483291516</c:v>
                </c:pt>
                <c:pt idx="112">
                  <c:v>19399.26383608301</c:v>
                </c:pt>
                <c:pt idx="113">
                  <c:v>20455.327382273823</c:v>
                </c:pt>
                <c:pt idx="114">
                  <c:v>19799.814074613812</c:v>
                </c:pt>
                <c:pt idx="115">
                  <c:v>19675.984214927183</c:v>
                </c:pt>
                <c:pt idx="116">
                  <c:v>19114.199600944459</c:v>
                </c:pt>
                <c:pt idx="117">
                  <c:v>20309.592882534736</c:v>
                </c:pt>
                <c:pt idx="118">
                  <c:v>20696.73147071675</c:v>
                </c:pt>
                <c:pt idx="119">
                  <c:v>21893.91103020182</c:v>
                </c:pt>
                <c:pt idx="120">
                  <c:v>20779.433262761751</c:v>
                </c:pt>
                <c:pt idx="121">
                  <c:v>20361.598688596532</c:v>
                </c:pt>
                <c:pt idx="122">
                  <c:v>22330.969017054798</c:v>
                </c:pt>
                <c:pt idx="123">
                  <c:v>21643.269953967825</c:v>
                </c:pt>
                <c:pt idx="124">
                  <c:v>21168.956599660265</c:v>
                </c:pt>
                <c:pt idx="125">
                  <c:v>21675.604872606909</c:v>
                </c:pt>
                <c:pt idx="126">
                  <c:v>21321.397826109638</c:v>
                </c:pt>
                <c:pt idx="127">
                  <c:v>22615.587595431611</c:v>
                </c:pt>
                <c:pt idx="128">
                  <c:v>21406.038695207983</c:v>
                </c:pt>
                <c:pt idx="129">
                  <c:v>21300.089809102839</c:v>
                </c:pt>
                <c:pt idx="130">
                  <c:v>19594.621226042025</c:v>
                </c:pt>
                <c:pt idx="131">
                  <c:v>19674.04695584705</c:v>
                </c:pt>
                <c:pt idx="132">
                  <c:v>20355.488599833316</c:v>
                </c:pt>
                <c:pt idx="133">
                  <c:v>18476.86557838877</c:v>
                </c:pt>
                <c:pt idx="134">
                  <c:v>17290.563772225283</c:v>
                </c:pt>
                <c:pt idx="135">
                  <c:v>18618.727392842226</c:v>
                </c:pt>
                <c:pt idx="136">
                  <c:v>18713.500199201535</c:v>
                </c:pt>
                <c:pt idx="137">
                  <c:v>18245.000440107578</c:v>
                </c:pt>
                <c:pt idx="138">
                  <c:v>18049.046397300073</c:v>
                </c:pt>
                <c:pt idx="139">
                  <c:v>16891.950792774609</c:v>
                </c:pt>
                <c:pt idx="140">
                  <c:v>15511.483039671624</c:v>
                </c:pt>
                <c:pt idx="141">
                  <c:v>15792.22709988818</c:v>
                </c:pt>
                <c:pt idx="142">
                  <c:v>16979.422052449772</c:v>
                </c:pt>
                <c:pt idx="143">
                  <c:v>17108.021379766564</c:v>
                </c:pt>
                <c:pt idx="144">
                  <c:v>16841.583919368699</c:v>
                </c:pt>
                <c:pt idx="145">
                  <c:v>16491.848028978759</c:v>
                </c:pt>
                <c:pt idx="146">
                  <c:v>17097.74027929347</c:v>
                </c:pt>
                <c:pt idx="147">
                  <c:v>16047.637658653755</c:v>
                </c:pt>
                <c:pt idx="148">
                  <c:v>15901.901340941457</c:v>
                </c:pt>
                <c:pt idx="149">
                  <c:v>14749.723443370254</c:v>
                </c:pt>
                <c:pt idx="150">
                  <c:v>13584.432236775927</c:v>
                </c:pt>
                <c:pt idx="151">
                  <c:v>13650.743733669804</c:v>
                </c:pt>
                <c:pt idx="152">
                  <c:v>12148.829960610081</c:v>
                </c:pt>
                <c:pt idx="153">
                  <c:v>13199.081744461919</c:v>
                </c:pt>
                <c:pt idx="154">
                  <c:v>13952.348336158206</c:v>
                </c:pt>
                <c:pt idx="155">
                  <c:v>13110.567266189923</c:v>
                </c:pt>
                <c:pt idx="156">
                  <c:v>12751.145095300753</c:v>
                </c:pt>
                <c:pt idx="157">
                  <c:v>12534.32961613621</c:v>
                </c:pt>
                <c:pt idx="158">
                  <c:v>12639.086135333811</c:v>
                </c:pt>
                <c:pt idx="159">
                  <c:v>13663.409582859395</c:v>
                </c:pt>
                <c:pt idx="160">
                  <c:v>14358.859500240102</c:v>
                </c:pt>
                <c:pt idx="161">
                  <c:v>14521.433587838472</c:v>
                </c:pt>
                <c:pt idx="162">
                  <c:v>14757.025004955824</c:v>
                </c:pt>
                <c:pt idx="163">
                  <c:v>15020.780314100968</c:v>
                </c:pt>
                <c:pt idx="164">
                  <c:v>14841.366638643312</c:v>
                </c:pt>
                <c:pt idx="165">
                  <c:v>15657.070209073219</c:v>
                </c:pt>
                <c:pt idx="166">
                  <c:v>15768.681694305209</c:v>
                </c:pt>
                <c:pt idx="167">
                  <c:v>16569.187351392953</c:v>
                </c:pt>
                <c:pt idx="168">
                  <c:v>16855.443044452437</c:v>
                </c:pt>
                <c:pt idx="169">
                  <c:v>17061.230698096664</c:v>
                </c:pt>
                <c:pt idx="170">
                  <c:v>16782.127403410628</c:v>
                </c:pt>
                <c:pt idx="171">
                  <c:v>16500.342866458475</c:v>
                </c:pt>
                <c:pt idx="172">
                  <c:v>16699.723937789873</c:v>
                </c:pt>
                <c:pt idx="173">
                  <c:v>17000.135249482708</c:v>
                </c:pt>
                <c:pt idx="174">
                  <c:v>16417.191781705311</c:v>
                </c:pt>
                <c:pt idx="175">
                  <c:v>16454.743642709513</c:v>
                </c:pt>
                <c:pt idx="176">
                  <c:v>16608.823816716191</c:v>
                </c:pt>
                <c:pt idx="177">
                  <c:v>16841.583919368699</c:v>
                </c:pt>
                <c:pt idx="178">
                  <c:v>17491.583776212563</c:v>
                </c:pt>
                <c:pt idx="179">
                  <c:v>18059.329330647797</c:v>
                </c:pt>
                <c:pt idx="180">
                  <c:v>17602.600456372111</c:v>
                </c:pt>
                <c:pt idx="181">
                  <c:v>17935.348504677248</c:v>
                </c:pt>
                <c:pt idx="182">
                  <c:v>17592.466686236512</c:v>
                </c:pt>
                <c:pt idx="183">
                  <c:v>17238.707129375609</c:v>
                </c:pt>
                <c:pt idx="184">
                  <c:v>17755.041682821487</c:v>
                </c:pt>
                <c:pt idx="185">
                  <c:v>17752.507785794285</c:v>
                </c:pt>
                <c:pt idx="186">
                  <c:v>18391.035084244122</c:v>
                </c:pt>
                <c:pt idx="187">
                  <c:v>18184.648959778187</c:v>
                </c:pt>
                <c:pt idx="188">
                  <c:v>18311.014534465237</c:v>
                </c:pt>
                <c:pt idx="189">
                  <c:v>17986.16285281811</c:v>
                </c:pt>
                <c:pt idx="190">
                  <c:v>18619.025704365053</c:v>
                </c:pt>
                <c:pt idx="191">
                  <c:v>18601.293893995688</c:v>
                </c:pt>
                <c:pt idx="192">
                  <c:v>19075.00879238296</c:v>
                </c:pt>
                <c:pt idx="193">
                  <c:v>19083.652778173382</c:v>
                </c:pt>
                <c:pt idx="194">
                  <c:v>19295.401372270124</c:v>
                </c:pt>
                <c:pt idx="195">
                  <c:v>19529.949570790639</c:v>
                </c:pt>
                <c:pt idx="196">
                  <c:v>18926.143757669597</c:v>
                </c:pt>
                <c:pt idx="197">
                  <c:v>18927.782690325483</c:v>
                </c:pt>
                <c:pt idx="198">
                  <c:v>19024.047099003186</c:v>
                </c:pt>
                <c:pt idx="199">
                  <c:v>19428.768349243863</c:v>
                </c:pt>
                <c:pt idx="200">
                  <c:v>19906.061272241783</c:v>
                </c:pt>
                <c:pt idx="201">
                  <c:v>20533.261509760454</c:v>
                </c:pt>
                <c:pt idx="202">
                  <c:v>20871.375678544246</c:v>
                </c:pt>
                <c:pt idx="203">
                  <c:v>21134.684421941045</c:v>
                </c:pt>
                <c:pt idx="204">
                  <c:v>21431.817853420696</c:v>
                </c:pt>
                <c:pt idx="205">
                  <c:v>20963.614587876353</c:v>
                </c:pt>
                <c:pt idx="206">
                  <c:v>21172.831102919106</c:v>
                </c:pt>
                <c:pt idx="207">
                  <c:v>22089.417583372957</c:v>
                </c:pt>
                <c:pt idx="208">
                  <c:v>22808.41108836342</c:v>
                </c:pt>
                <c:pt idx="209">
                  <c:v>22402.049087493648</c:v>
                </c:pt>
                <c:pt idx="210">
                  <c:v>21685.58947953039</c:v>
                </c:pt>
                <c:pt idx="211">
                  <c:v>21964.543611004305</c:v>
                </c:pt>
                <c:pt idx="212">
                  <c:v>22750.742668273357</c:v>
                </c:pt>
                <c:pt idx="213">
                  <c:v>23087.961872685828</c:v>
                </c:pt>
                <c:pt idx="214">
                  <c:v>22071.089135056518</c:v>
                </c:pt>
                <c:pt idx="215">
                  <c:v>21880.648543065156</c:v>
                </c:pt>
                <c:pt idx="216">
                  <c:v>20542.352985187244</c:v>
                </c:pt>
                <c:pt idx="217">
                  <c:v>19828.276293065854</c:v>
                </c:pt>
                <c:pt idx="218">
                  <c:v>19710.107229434278</c:v>
                </c:pt>
                <c:pt idx="219">
                  <c:v>20647.257743708946</c:v>
                </c:pt>
                <c:pt idx="220">
                  <c:v>20867.650323596106</c:v>
                </c:pt>
                <c:pt idx="221">
                  <c:v>19073.817334462026</c:v>
                </c:pt>
                <c:pt idx="222">
                  <c:v>18885.761491187164</c:v>
                </c:pt>
                <c:pt idx="223">
                  <c:v>19115.987696812466</c:v>
                </c:pt>
                <c:pt idx="224">
                  <c:v>17380.419765715524</c:v>
                </c:pt>
                <c:pt idx="225">
                  <c:v>14435.750424031319</c:v>
                </c:pt>
                <c:pt idx="226">
                  <c:v>13355.248325859433</c:v>
                </c:pt>
                <c:pt idx="227">
                  <c:v>13459.707427619394</c:v>
                </c:pt>
                <c:pt idx="228">
                  <c:v>12306.78465277702</c:v>
                </c:pt>
                <c:pt idx="229">
                  <c:v>10953.885077642779</c:v>
                </c:pt>
                <c:pt idx="230">
                  <c:v>11889.395735373539</c:v>
                </c:pt>
                <c:pt idx="231">
                  <c:v>13006.108179331379</c:v>
                </c:pt>
                <c:pt idx="232">
                  <c:v>13696.491211644285</c:v>
                </c:pt>
                <c:pt idx="233">
                  <c:v>13699.173347995587</c:v>
                </c:pt>
                <c:pt idx="234">
                  <c:v>14714.853718717355</c:v>
                </c:pt>
                <c:pt idx="235">
                  <c:v>15208.686994163709</c:v>
                </c:pt>
                <c:pt idx="236">
                  <c:v>15751.992178644654</c:v>
                </c:pt>
                <c:pt idx="237">
                  <c:v>15440.70129565702</c:v>
                </c:pt>
                <c:pt idx="238">
                  <c:v>16326.442641816966</c:v>
                </c:pt>
                <c:pt idx="239">
                  <c:v>16616.572853036709</c:v>
                </c:pt>
                <c:pt idx="240">
                  <c:v>16002.187598116914</c:v>
                </c:pt>
                <c:pt idx="241">
                  <c:v>16458.468997657648</c:v>
                </c:pt>
                <c:pt idx="242">
                  <c:v>17426.168152676611</c:v>
                </c:pt>
                <c:pt idx="243">
                  <c:v>17683.364974435564</c:v>
                </c:pt>
                <c:pt idx="244">
                  <c:v>16233.756242848489</c:v>
                </c:pt>
                <c:pt idx="245">
                  <c:v>15359.041813222249</c:v>
                </c:pt>
                <c:pt idx="246">
                  <c:v>16415.403685837304</c:v>
                </c:pt>
                <c:pt idx="247">
                  <c:v>15636.506175252403</c:v>
                </c:pt>
                <c:pt idx="248">
                  <c:v>17005.499537086733</c:v>
                </c:pt>
                <c:pt idx="249">
                  <c:v>17632.254132745085</c:v>
                </c:pt>
                <c:pt idx="250">
                  <c:v>17591.871866262652</c:v>
                </c:pt>
                <c:pt idx="251">
                  <c:v>18740.621811421937</c:v>
                </c:pt>
                <c:pt idx="252">
                  <c:v>19165.013949085325</c:v>
                </c:pt>
                <c:pt idx="253">
                  <c:v>19777.461944924991</c:v>
                </c:pt>
                <c:pt idx="254">
                  <c:v>19756.748747892052</c:v>
                </c:pt>
                <c:pt idx="255">
                  <c:v>20319.724819795705</c:v>
                </c:pt>
                <c:pt idx="256">
                  <c:v>20045.389174766617</c:v>
                </c:pt>
                <c:pt idx="257">
                  <c:v>19679.411258352491</c:v>
                </c:pt>
                <c:pt idx="258">
                  <c:v>19256.807201655694</c:v>
                </c:pt>
                <c:pt idx="259">
                  <c:v>18163.191794460687</c:v>
                </c:pt>
                <c:pt idx="260">
                  <c:v>16859.765037347646</c:v>
                </c:pt>
                <c:pt idx="261">
                  <c:v>18675.950156170551</c:v>
                </c:pt>
                <c:pt idx="262">
                  <c:v>18581.473843360855</c:v>
                </c:pt>
                <c:pt idx="263">
                  <c:v>18740.025173474864</c:v>
                </c:pt>
                <c:pt idx="264">
                  <c:v>19556.772856586795</c:v>
                </c:pt>
                <c:pt idx="265">
                  <c:v>20350.571786964247</c:v>
                </c:pt>
                <c:pt idx="266">
                  <c:v>20988.202303069553</c:v>
                </c:pt>
                <c:pt idx="267">
                  <c:v>20830.844248849688</c:v>
                </c:pt>
                <c:pt idx="268">
                  <c:v>19525.776741107551</c:v>
                </c:pt>
                <c:pt idx="269">
                  <c:v>20298.118491266079</c:v>
                </c:pt>
                <c:pt idx="270">
                  <c:v>20553.825543581272</c:v>
                </c:pt>
                <c:pt idx="271">
                  <c:v>20960.038396140339</c:v>
                </c:pt>
                <c:pt idx="272">
                  <c:v>21468.029108193256</c:v>
                </c:pt>
                <c:pt idx="273">
                  <c:v>21043.189480893503</c:v>
                </c:pt>
                <c:pt idx="274">
                  <c:v>21103.093486487942</c:v>
                </c:pt>
                <c:pt idx="275">
                  <c:v>21252.255014750917</c:v>
                </c:pt>
                <c:pt idx="276">
                  <c:v>22323.965781893476</c:v>
                </c:pt>
                <c:pt idx="277">
                  <c:v>22570.883336053965</c:v>
                </c:pt>
                <c:pt idx="278">
                  <c:v>23383.158045085347</c:v>
                </c:pt>
                <c:pt idx="279">
                  <c:v>23806.060413304971</c:v>
                </c:pt>
                <c:pt idx="280">
                  <c:v>24300.341163486275</c:v>
                </c:pt>
                <c:pt idx="281">
                  <c:v>23935.85301651591</c:v>
                </c:pt>
                <c:pt idx="282">
                  <c:v>25119.770088864316</c:v>
                </c:pt>
                <c:pt idx="283">
                  <c:v>24333.57104649668</c:v>
                </c:pt>
                <c:pt idx="284">
                  <c:v>25057.48318232943</c:v>
                </c:pt>
                <c:pt idx="285">
                  <c:v>26174.940503558439</c:v>
                </c:pt>
                <c:pt idx="286">
                  <c:v>26909.133754765699</c:v>
                </c:pt>
                <c:pt idx="287">
                  <c:v>27543.188064233571</c:v>
                </c:pt>
                <c:pt idx="288">
                  <c:v>26563.121401350683</c:v>
                </c:pt>
                <c:pt idx="289">
                  <c:v>27708.44430308466</c:v>
                </c:pt>
                <c:pt idx="290">
                  <c:v>27900.523827731908</c:v>
                </c:pt>
                <c:pt idx="291">
                  <c:v>28073.529088002098</c:v>
                </c:pt>
                <c:pt idx="292">
                  <c:v>28663.92326567577</c:v>
                </c:pt>
                <c:pt idx="293">
                  <c:v>29210.20982191887</c:v>
                </c:pt>
                <c:pt idx="294">
                  <c:v>28769.724806542003</c:v>
                </c:pt>
                <c:pt idx="295">
                  <c:v>29853.057295290706</c:v>
                </c:pt>
                <c:pt idx="296">
                  <c:v>29389.921823800771</c:v>
                </c:pt>
                <c:pt idx="297">
                  <c:v>30071.810942521985</c:v>
                </c:pt>
                <c:pt idx="298">
                  <c:v>30809.580385465255</c:v>
                </c:pt>
                <c:pt idx="299">
                  <c:v>30680.531750538881</c:v>
                </c:pt>
                <c:pt idx="300">
                  <c:v>29728.18332292205</c:v>
                </c:pt>
                <c:pt idx="301">
                  <c:v>31360.037953418228</c:v>
                </c:pt>
                <c:pt idx="302">
                  <c:v>30814.495380361113</c:v>
                </c:pt>
                <c:pt idx="303">
                  <c:v>31077.060140571932</c:v>
                </c:pt>
                <c:pt idx="304">
                  <c:v>31403.101462166778</c:v>
                </c:pt>
                <c:pt idx="305">
                  <c:v>30743.269782656567</c:v>
                </c:pt>
                <c:pt idx="306">
                  <c:v>31350.204327680087</c:v>
                </c:pt>
                <c:pt idx="307">
                  <c:v>29388.282891144885</c:v>
                </c:pt>
                <c:pt idx="308">
                  <c:v>28611.17347642799</c:v>
                </c:pt>
                <c:pt idx="309">
                  <c:v>30985.417854285479</c:v>
                </c:pt>
                <c:pt idx="310">
                  <c:v>31001.061439290796</c:v>
                </c:pt>
                <c:pt idx="311">
                  <c:v>30457.607091597729</c:v>
                </c:pt>
                <c:pt idx="312">
                  <c:v>28912.330589280024</c:v>
                </c:pt>
                <c:pt idx="313">
                  <c:v>28792.97006772751</c:v>
                </c:pt>
                <c:pt idx="314">
                  <c:v>30693.050254489564</c:v>
                </c:pt>
                <c:pt idx="315">
                  <c:v>30775.903027719898</c:v>
                </c:pt>
                <c:pt idx="316">
                  <c:v>31247.53150381492</c:v>
                </c:pt>
                <c:pt idx="317">
                  <c:v>31275.995540240172</c:v>
                </c:pt>
                <c:pt idx="318">
                  <c:v>32389.727521422465</c:v>
                </c:pt>
                <c:pt idx="319">
                  <c:v>32350.236568463504</c:v>
                </c:pt>
                <c:pt idx="320">
                  <c:v>32310.301791617439</c:v>
                </c:pt>
                <c:pt idx="321">
                  <c:v>31682.652231587766</c:v>
                </c:pt>
                <c:pt idx="322">
                  <c:v>32765.39173323724</c:v>
                </c:pt>
                <c:pt idx="323">
                  <c:v>33361.746836462007</c:v>
                </c:pt>
                <c:pt idx="324">
                  <c:v>33958.400266111021</c:v>
                </c:pt>
                <c:pt idx="325">
                  <c:v>35221.590284007318</c:v>
                </c:pt>
                <c:pt idx="326">
                  <c:v>35207.882140108915</c:v>
                </c:pt>
                <c:pt idx="327">
                  <c:v>35527.964339224462</c:v>
                </c:pt>
                <c:pt idx="328">
                  <c:v>35939.24498583794</c:v>
                </c:pt>
                <c:pt idx="329">
                  <c:v>36112.248428134917</c:v>
                </c:pt>
                <c:pt idx="330">
                  <c:v>36810.978043702024</c:v>
                </c:pt>
                <c:pt idx="331">
                  <c:v>36831.092769913259</c:v>
                </c:pt>
                <c:pt idx="332">
                  <c:v>37542.042563006798</c:v>
                </c:pt>
                <c:pt idx="333">
                  <c:v>38375.030483972536</c:v>
                </c:pt>
                <c:pt idx="334">
                  <c:v>38517.787247895896</c:v>
                </c:pt>
                <c:pt idx="335">
                  <c:v>39840.586566007398</c:v>
                </c:pt>
                <c:pt idx="336">
                  <c:v>42078.779103580026</c:v>
                </c:pt>
                <c:pt idx="337">
                  <c:v>42051.508328147502</c:v>
                </c:pt>
                <c:pt idx="338">
                  <c:v>39352.71423101356</c:v>
                </c:pt>
                <c:pt idx="339">
                  <c:v>39459.705411827512</c:v>
                </c:pt>
                <c:pt idx="340">
                  <c:v>40312.364220215961</c:v>
                </c:pt>
                <c:pt idx="341">
                  <c:v>40507.574264936069</c:v>
                </c:pt>
                <c:pt idx="342">
                  <c:v>41966.72012871167</c:v>
                </c:pt>
                <c:pt idx="343">
                  <c:v>43236.767854503596</c:v>
                </c:pt>
                <c:pt idx="344">
                  <c:v>43422.438949061958</c:v>
                </c:pt>
                <c:pt idx="345">
                  <c:v>40408.775959231156</c:v>
                </c:pt>
                <c:pt idx="346">
                  <c:v>41130.450706487733</c:v>
                </c:pt>
                <c:pt idx="347">
                  <c:v>37355.625667289241</c:v>
                </c:pt>
                <c:pt idx="348">
                  <c:v>40294.930721369419</c:v>
                </c:pt>
                <c:pt idx="349">
                  <c:v>41492.854249139054</c:v>
                </c:pt>
                <c:pt idx="350">
                  <c:v>42236.582799660209</c:v>
                </c:pt>
                <c:pt idx="351">
                  <c:v>43897.050629793768</c:v>
                </c:pt>
                <c:pt idx="352">
                  <c:v>41009.602233464677</c:v>
                </c:pt>
                <c:pt idx="353">
                  <c:v>43836.400837941546</c:v>
                </c:pt>
                <c:pt idx="354">
                  <c:v>44411.891777849458</c:v>
                </c:pt>
                <c:pt idx="355">
                  <c:v>43608.408384945986</c:v>
                </c:pt>
                <c:pt idx="356">
                  <c:v>44357.652204256497</c:v>
                </c:pt>
                <c:pt idx="357">
                  <c:v>45263.957584237258</c:v>
                </c:pt>
                <c:pt idx="358">
                  <c:v>46805.061241970463</c:v>
                </c:pt>
                <c:pt idx="359">
                  <c:v>48143.209469510883</c:v>
                </c:pt>
                <c:pt idx="360">
                  <c:v>48064.827867289299</c:v>
                </c:pt>
                <c:pt idx="361">
                  <c:v>44022.071942977396</c:v>
                </c:pt>
                <c:pt idx="362">
                  <c:v>38514.06189131784</c:v>
                </c:pt>
                <c:pt idx="363">
                  <c:v>43399.341027760085</c:v>
                </c:pt>
                <c:pt idx="364">
                  <c:v>45364.542161783262</c:v>
                </c:pt>
                <c:pt idx="365">
                  <c:v>46198.723350726767</c:v>
                </c:pt>
                <c:pt idx="366">
                  <c:v>48744.334058061242</c:v>
                </c:pt>
                <c:pt idx="367">
                  <c:v>52159.589587185357</c:v>
                </c:pt>
                <c:pt idx="368">
                  <c:v>50113.474762340462</c:v>
                </c:pt>
                <c:pt idx="369">
                  <c:v>48727.046082755041</c:v>
                </c:pt>
                <c:pt idx="370">
                  <c:v>53967.427217027136</c:v>
                </c:pt>
                <c:pt idx="371">
                  <c:v>55970.776858849153</c:v>
                </c:pt>
                <c:pt idx="372">
                  <c:v>55347.449304753434</c:v>
                </c:pt>
                <c:pt idx="373">
                  <c:v>56791.544587154276</c:v>
                </c:pt>
                <c:pt idx="374">
                  <c:v>59201.700078879316</c:v>
                </c:pt>
                <c:pt idx="375">
                  <c:v>62305.368229836415</c:v>
                </c:pt>
                <c:pt idx="376">
                  <c:v>62647.205926747411</c:v>
                </c:pt>
                <c:pt idx="377">
                  <c:v>64038.851558476999</c:v>
                </c:pt>
                <c:pt idx="378">
                  <c:v>65495.610864876267</c:v>
                </c:pt>
                <c:pt idx="379">
                  <c:v>67394.355886753256</c:v>
                </c:pt>
                <c:pt idx="380">
                  <c:v>64188.462395280891</c:v>
                </c:pt>
                <c:pt idx="381">
                  <c:v>68626.698937946683</c:v>
                </c:pt>
                <c:pt idx="382">
                  <c:v>68054.784192568812</c:v>
                </c:pt>
              </c:numCache>
            </c:numRef>
          </c:val>
          <c:smooth val="0"/>
          <c:extLst>
            <c:ext xmlns:c16="http://schemas.microsoft.com/office/drawing/2014/chart" uri="{C3380CC4-5D6E-409C-BE32-E72D297353CC}">
              <c16:uniqueId val="{00000001-EA1D-493C-8743-EEAA685EED91}"/>
            </c:ext>
          </c:extLst>
        </c:ser>
        <c:ser>
          <c:idx val="1"/>
          <c:order val="1"/>
          <c:tx>
            <c:strRef>
              <c:f>Assessment!$L$4</c:f>
              <c:strCache>
                <c:ptCount val="1"/>
                <c:pt idx="0">
                  <c:v>Total Invested</c:v>
                </c:pt>
              </c:strCache>
            </c:strRef>
          </c:tx>
          <c:spPr>
            <a:ln w="22225" cap="rnd">
              <a:solidFill>
                <a:schemeClr val="accent3">
                  <a:lumMod val="75000"/>
                  <a:alpha val="50000"/>
                </a:schemeClr>
              </a:solidFill>
              <a:prstDash val="sysDash"/>
              <a:round/>
            </a:ln>
            <a:effectLst/>
          </c:spPr>
          <c:marker>
            <c:symbol val="none"/>
          </c:marker>
          <c:cat>
            <c:strRef>
              <c:f>Assessment!$J$5:$J$387</c:f>
              <c:strCache>
                <c:ptCount val="383"/>
                <c:pt idx="0">
                  <c:v>1/1990</c:v>
                </c:pt>
                <c:pt idx="1">
                  <c:v>2/1990</c:v>
                </c:pt>
                <c:pt idx="2">
                  <c:v>3/1990</c:v>
                </c:pt>
                <c:pt idx="3">
                  <c:v>4/1990</c:v>
                </c:pt>
                <c:pt idx="4">
                  <c:v>5/1990</c:v>
                </c:pt>
                <c:pt idx="5">
                  <c:v>6/1990</c:v>
                </c:pt>
                <c:pt idx="6">
                  <c:v>7/1990</c:v>
                </c:pt>
                <c:pt idx="7">
                  <c:v>8/1990</c:v>
                </c:pt>
                <c:pt idx="8">
                  <c:v>9/1990</c:v>
                </c:pt>
                <c:pt idx="9">
                  <c:v>10/1990</c:v>
                </c:pt>
                <c:pt idx="10">
                  <c:v>11/1990</c:v>
                </c:pt>
                <c:pt idx="11">
                  <c:v>12/1990</c:v>
                </c:pt>
                <c:pt idx="12">
                  <c:v>1/1991</c:v>
                </c:pt>
                <c:pt idx="13">
                  <c:v>2/1991</c:v>
                </c:pt>
                <c:pt idx="14">
                  <c:v>3/1991</c:v>
                </c:pt>
                <c:pt idx="15">
                  <c:v>4/1991</c:v>
                </c:pt>
                <c:pt idx="16">
                  <c:v>5/1991</c:v>
                </c:pt>
                <c:pt idx="17">
                  <c:v>6/1991</c:v>
                </c:pt>
                <c:pt idx="18">
                  <c:v>7/1991</c:v>
                </c:pt>
                <c:pt idx="19">
                  <c:v>8/1991</c:v>
                </c:pt>
                <c:pt idx="20">
                  <c:v>9/1991</c:v>
                </c:pt>
                <c:pt idx="21">
                  <c:v>10/1991</c:v>
                </c:pt>
                <c:pt idx="22">
                  <c:v>11/1991</c:v>
                </c:pt>
                <c:pt idx="23">
                  <c:v>12/1991</c:v>
                </c:pt>
                <c:pt idx="24">
                  <c:v>1/1992</c:v>
                </c:pt>
                <c:pt idx="25">
                  <c:v>2/1992</c:v>
                </c:pt>
                <c:pt idx="26">
                  <c:v>3/1992</c:v>
                </c:pt>
                <c:pt idx="27">
                  <c:v>4/1992</c:v>
                </c:pt>
                <c:pt idx="28">
                  <c:v>5/1992</c:v>
                </c:pt>
                <c:pt idx="29">
                  <c:v>6/1992</c:v>
                </c:pt>
                <c:pt idx="30">
                  <c:v>7/1992</c:v>
                </c:pt>
                <c:pt idx="31">
                  <c:v>8/1992</c:v>
                </c:pt>
                <c:pt idx="32">
                  <c:v>9/1992</c:v>
                </c:pt>
                <c:pt idx="33">
                  <c:v>10/1992</c:v>
                </c:pt>
                <c:pt idx="34">
                  <c:v>11/1992</c:v>
                </c:pt>
                <c:pt idx="35">
                  <c:v>12/1992</c:v>
                </c:pt>
                <c:pt idx="36">
                  <c:v>1/1993</c:v>
                </c:pt>
                <c:pt idx="37">
                  <c:v>2/1993</c:v>
                </c:pt>
                <c:pt idx="38">
                  <c:v>3/1993</c:v>
                </c:pt>
                <c:pt idx="39">
                  <c:v>4/1993</c:v>
                </c:pt>
                <c:pt idx="40">
                  <c:v>5/1993</c:v>
                </c:pt>
                <c:pt idx="41">
                  <c:v>6/1993</c:v>
                </c:pt>
                <c:pt idx="42">
                  <c:v>7/1993</c:v>
                </c:pt>
                <c:pt idx="43">
                  <c:v>8/1993</c:v>
                </c:pt>
                <c:pt idx="44">
                  <c:v>9/1993</c:v>
                </c:pt>
                <c:pt idx="45">
                  <c:v>10/1993</c:v>
                </c:pt>
                <c:pt idx="46">
                  <c:v>11/1993</c:v>
                </c:pt>
                <c:pt idx="47">
                  <c:v>12/1993</c:v>
                </c:pt>
                <c:pt idx="48">
                  <c:v>1/1994</c:v>
                </c:pt>
                <c:pt idx="49">
                  <c:v>2/1994</c:v>
                </c:pt>
                <c:pt idx="50">
                  <c:v>3/1994</c:v>
                </c:pt>
                <c:pt idx="51">
                  <c:v>4/1994</c:v>
                </c:pt>
                <c:pt idx="52">
                  <c:v>5/1994</c:v>
                </c:pt>
                <c:pt idx="53">
                  <c:v>6/1994</c:v>
                </c:pt>
                <c:pt idx="54">
                  <c:v>7/1994</c:v>
                </c:pt>
                <c:pt idx="55">
                  <c:v>8/1994</c:v>
                </c:pt>
                <c:pt idx="56">
                  <c:v>9/1994</c:v>
                </c:pt>
                <c:pt idx="57">
                  <c:v>10/1994</c:v>
                </c:pt>
                <c:pt idx="58">
                  <c:v>11/1994</c:v>
                </c:pt>
                <c:pt idx="59">
                  <c:v>12/1994</c:v>
                </c:pt>
                <c:pt idx="60">
                  <c:v>1/1995</c:v>
                </c:pt>
                <c:pt idx="61">
                  <c:v>2/1995</c:v>
                </c:pt>
                <c:pt idx="62">
                  <c:v>3/1995</c:v>
                </c:pt>
                <c:pt idx="63">
                  <c:v>4/1995</c:v>
                </c:pt>
                <c:pt idx="64">
                  <c:v>5/1995</c:v>
                </c:pt>
                <c:pt idx="65">
                  <c:v>6/1995</c:v>
                </c:pt>
                <c:pt idx="66">
                  <c:v>7/1995</c:v>
                </c:pt>
                <c:pt idx="67">
                  <c:v>8/1995</c:v>
                </c:pt>
                <c:pt idx="68">
                  <c:v>9/1995</c:v>
                </c:pt>
                <c:pt idx="69">
                  <c:v>10/1995</c:v>
                </c:pt>
                <c:pt idx="70">
                  <c:v>11/1995</c:v>
                </c:pt>
                <c:pt idx="71">
                  <c:v>12/1995</c:v>
                </c:pt>
                <c:pt idx="72">
                  <c:v>1/1996</c:v>
                </c:pt>
                <c:pt idx="73">
                  <c:v>2/1996</c:v>
                </c:pt>
                <c:pt idx="74">
                  <c:v>3/1996</c:v>
                </c:pt>
                <c:pt idx="75">
                  <c:v>4/1996</c:v>
                </c:pt>
                <c:pt idx="76">
                  <c:v>5/1996</c:v>
                </c:pt>
                <c:pt idx="77">
                  <c:v>6/1996</c:v>
                </c:pt>
                <c:pt idx="78">
                  <c:v>7/1996</c:v>
                </c:pt>
                <c:pt idx="79">
                  <c:v>8/1996</c:v>
                </c:pt>
                <c:pt idx="80">
                  <c:v>9/1996</c:v>
                </c:pt>
                <c:pt idx="81">
                  <c:v>10/1996</c:v>
                </c:pt>
                <c:pt idx="82">
                  <c:v>11/1996</c:v>
                </c:pt>
                <c:pt idx="83">
                  <c:v>12/1996</c:v>
                </c:pt>
                <c:pt idx="84">
                  <c:v>1/1997</c:v>
                </c:pt>
                <c:pt idx="85">
                  <c:v>2/1997</c:v>
                </c:pt>
                <c:pt idx="86">
                  <c:v>3/1997</c:v>
                </c:pt>
                <c:pt idx="87">
                  <c:v>4/1997</c:v>
                </c:pt>
                <c:pt idx="88">
                  <c:v>5/1997</c:v>
                </c:pt>
                <c:pt idx="89">
                  <c:v>6/1997</c:v>
                </c:pt>
                <c:pt idx="90">
                  <c:v>7/1997</c:v>
                </c:pt>
                <c:pt idx="91">
                  <c:v>8/1997</c:v>
                </c:pt>
                <c:pt idx="92">
                  <c:v>9/1997</c:v>
                </c:pt>
                <c:pt idx="93">
                  <c:v>10/1997</c:v>
                </c:pt>
                <c:pt idx="94">
                  <c:v>11/1997</c:v>
                </c:pt>
                <c:pt idx="95">
                  <c:v>12/1997</c:v>
                </c:pt>
                <c:pt idx="96">
                  <c:v>1/1998</c:v>
                </c:pt>
                <c:pt idx="97">
                  <c:v>2/1998</c:v>
                </c:pt>
                <c:pt idx="98">
                  <c:v>3/1998</c:v>
                </c:pt>
                <c:pt idx="99">
                  <c:v>4/1998</c:v>
                </c:pt>
                <c:pt idx="100">
                  <c:v>5/1998</c:v>
                </c:pt>
                <c:pt idx="101">
                  <c:v>6/1998</c:v>
                </c:pt>
                <c:pt idx="102">
                  <c:v>7/1998</c:v>
                </c:pt>
                <c:pt idx="103">
                  <c:v>8/1998</c:v>
                </c:pt>
                <c:pt idx="104">
                  <c:v>9/1998</c:v>
                </c:pt>
                <c:pt idx="105">
                  <c:v>10/1998</c:v>
                </c:pt>
                <c:pt idx="106">
                  <c:v>11/1998</c:v>
                </c:pt>
                <c:pt idx="107">
                  <c:v>12/1998</c:v>
                </c:pt>
                <c:pt idx="108">
                  <c:v>1/1999</c:v>
                </c:pt>
                <c:pt idx="109">
                  <c:v>2/1999</c:v>
                </c:pt>
                <c:pt idx="110">
                  <c:v>3/1999</c:v>
                </c:pt>
                <c:pt idx="111">
                  <c:v>4/1999</c:v>
                </c:pt>
                <c:pt idx="112">
                  <c:v>5/1999</c:v>
                </c:pt>
                <c:pt idx="113">
                  <c:v>6/1999</c:v>
                </c:pt>
                <c:pt idx="114">
                  <c:v>7/1999</c:v>
                </c:pt>
                <c:pt idx="115">
                  <c:v>8/1999</c:v>
                </c:pt>
                <c:pt idx="116">
                  <c:v>9/1999</c:v>
                </c:pt>
                <c:pt idx="117">
                  <c:v>10/1999</c:v>
                </c:pt>
                <c:pt idx="118">
                  <c:v>11/1999</c:v>
                </c:pt>
                <c:pt idx="119">
                  <c:v>12/1999</c:v>
                </c:pt>
                <c:pt idx="120">
                  <c:v>1/2000</c:v>
                </c:pt>
                <c:pt idx="121">
                  <c:v>2/2000</c:v>
                </c:pt>
                <c:pt idx="122">
                  <c:v>3/2000</c:v>
                </c:pt>
                <c:pt idx="123">
                  <c:v>4/2000</c:v>
                </c:pt>
                <c:pt idx="124">
                  <c:v>5/2000</c:v>
                </c:pt>
                <c:pt idx="125">
                  <c:v>6/2000</c:v>
                </c:pt>
                <c:pt idx="126">
                  <c:v>7/2000</c:v>
                </c:pt>
                <c:pt idx="127">
                  <c:v>8/2000</c:v>
                </c:pt>
                <c:pt idx="128">
                  <c:v>9/2000</c:v>
                </c:pt>
                <c:pt idx="129">
                  <c:v>10/2000</c:v>
                </c:pt>
                <c:pt idx="130">
                  <c:v>11/2000</c:v>
                </c:pt>
                <c:pt idx="131">
                  <c:v>12/2000</c:v>
                </c:pt>
                <c:pt idx="132">
                  <c:v>1/2001</c:v>
                </c:pt>
                <c:pt idx="133">
                  <c:v>2/2001</c:v>
                </c:pt>
                <c:pt idx="134">
                  <c:v>3/2001</c:v>
                </c:pt>
                <c:pt idx="135">
                  <c:v>4/2001</c:v>
                </c:pt>
                <c:pt idx="136">
                  <c:v>5/2001</c:v>
                </c:pt>
                <c:pt idx="137">
                  <c:v>6/2001</c:v>
                </c:pt>
                <c:pt idx="138">
                  <c:v>7/2001</c:v>
                </c:pt>
                <c:pt idx="139">
                  <c:v>8/2001</c:v>
                </c:pt>
                <c:pt idx="140">
                  <c:v>9/2001</c:v>
                </c:pt>
                <c:pt idx="141">
                  <c:v>10/2001</c:v>
                </c:pt>
                <c:pt idx="142">
                  <c:v>11/2001</c:v>
                </c:pt>
                <c:pt idx="143">
                  <c:v>12/2001</c:v>
                </c:pt>
                <c:pt idx="144">
                  <c:v>1/2002</c:v>
                </c:pt>
                <c:pt idx="145">
                  <c:v>2/2002</c:v>
                </c:pt>
                <c:pt idx="146">
                  <c:v>3/2002</c:v>
                </c:pt>
                <c:pt idx="147">
                  <c:v>4/2002</c:v>
                </c:pt>
                <c:pt idx="148">
                  <c:v>5/2002</c:v>
                </c:pt>
                <c:pt idx="149">
                  <c:v>6/2002</c:v>
                </c:pt>
                <c:pt idx="150">
                  <c:v>7/2002</c:v>
                </c:pt>
                <c:pt idx="151">
                  <c:v>8/2002</c:v>
                </c:pt>
                <c:pt idx="152">
                  <c:v>9/2002</c:v>
                </c:pt>
                <c:pt idx="153">
                  <c:v>10/2002</c:v>
                </c:pt>
                <c:pt idx="154">
                  <c:v>11/2002</c:v>
                </c:pt>
                <c:pt idx="155">
                  <c:v>12/2002</c:v>
                </c:pt>
                <c:pt idx="156">
                  <c:v>1/2003</c:v>
                </c:pt>
                <c:pt idx="157">
                  <c:v>2/2003</c:v>
                </c:pt>
                <c:pt idx="158">
                  <c:v>3/2003</c:v>
                </c:pt>
                <c:pt idx="159">
                  <c:v>4/2003</c:v>
                </c:pt>
                <c:pt idx="160">
                  <c:v>5/2003</c:v>
                </c:pt>
                <c:pt idx="161">
                  <c:v>6/2003</c:v>
                </c:pt>
                <c:pt idx="162">
                  <c:v>7/2003</c:v>
                </c:pt>
                <c:pt idx="163">
                  <c:v>8/2003</c:v>
                </c:pt>
                <c:pt idx="164">
                  <c:v>9/2003</c:v>
                </c:pt>
                <c:pt idx="165">
                  <c:v>10/2003</c:v>
                </c:pt>
                <c:pt idx="166">
                  <c:v>11/2003</c:v>
                </c:pt>
                <c:pt idx="167">
                  <c:v>12/2003</c:v>
                </c:pt>
                <c:pt idx="168">
                  <c:v>1/2004</c:v>
                </c:pt>
                <c:pt idx="169">
                  <c:v>2/2004</c:v>
                </c:pt>
                <c:pt idx="170">
                  <c:v>3/2004</c:v>
                </c:pt>
                <c:pt idx="171">
                  <c:v>4/2004</c:v>
                </c:pt>
                <c:pt idx="172">
                  <c:v>5/2004</c:v>
                </c:pt>
                <c:pt idx="173">
                  <c:v>6/2004</c:v>
                </c:pt>
                <c:pt idx="174">
                  <c:v>7/2004</c:v>
                </c:pt>
                <c:pt idx="175">
                  <c:v>8/2004</c:v>
                </c:pt>
                <c:pt idx="176">
                  <c:v>9/2004</c:v>
                </c:pt>
                <c:pt idx="177">
                  <c:v>10/2004</c:v>
                </c:pt>
                <c:pt idx="178">
                  <c:v>11/2004</c:v>
                </c:pt>
                <c:pt idx="179">
                  <c:v>12/2004</c:v>
                </c:pt>
                <c:pt idx="180">
                  <c:v>1/2005</c:v>
                </c:pt>
                <c:pt idx="181">
                  <c:v>2/2005</c:v>
                </c:pt>
                <c:pt idx="182">
                  <c:v>3/2005</c:v>
                </c:pt>
                <c:pt idx="183">
                  <c:v>4/2005</c:v>
                </c:pt>
                <c:pt idx="184">
                  <c:v>5/2005</c:v>
                </c:pt>
                <c:pt idx="185">
                  <c:v>6/2005</c:v>
                </c:pt>
                <c:pt idx="186">
                  <c:v>7/2005</c:v>
                </c:pt>
                <c:pt idx="187">
                  <c:v>8/2005</c:v>
                </c:pt>
                <c:pt idx="188">
                  <c:v>9/2005</c:v>
                </c:pt>
                <c:pt idx="189">
                  <c:v>10/2005</c:v>
                </c:pt>
                <c:pt idx="190">
                  <c:v>11/2005</c:v>
                </c:pt>
                <c:pt idx="191">
                  <c:v>12/2005</c:v>
                </c:pt>
                <c:pt idx="192">
                  <c:v>1/2006</c:v>
                </c:pt>
                <c:pt idx="193">
                  <c:v>2/2006</c:v>
                </c:pt>
                <c:pt idx="194">
                  <c:v>3/2006</c:v>
                </c:pt>
                <c:pt idx="195">
                  <c:v>4/2006</c:v>
                </c:pt>
                <c:pt idx="196">
                  <c:v>5/2006</c:v>
                </c:pt>
                <c:pt idx="197">
                  <c:v>6/2006</c:v>
                </c:pt>
                <c:pt idx="198">
                  <c:v>7/2006</c:v>
                </c:pt>
                <c:pt idx="199">
                  <c:v>8/2006</c:v>
                </c:pt>
                <c:pt idx="200">
                  <c:v>9/2006</c:v>
                </c:pt>
                <c:pt idx="201">
                  <c:v>10/2006</c:v>
                </c:pt>
                <c:pt idx="202">
                  <c:v>11/2006</c:v>
                </c:pt>
                <c:pt idx="203">
                  <c:v>12/2006</c:v>
                </c:pt>
                <c:pt idx="204">
                  <c:v>1/2007</c:v>
                </c:pt>
                <c:pt idx="205">
                  <c:v>2/2007</c:v>
                </c:pt>
                <c:pt idx="206">
                  <c:v>3/2007</c:v>
                </c:pt>
                <c:pt idx="207">
                  <c:v>4/2007</c:v>
                </c:pt>
                <c:pt idx="208">
                  <c:v>5/2007</c:v>
                </c:pt>
                <c:pt idx="209">
                  <c:v>6/2007</c:v>
                </c:pt>
                <c:pt idx="210">
                  <c:v>7/2007</c:v>
                </c:pt>
                <c:pt idx="211">
                  <c:v>8/2007</c:v>
                </c:pt>
                <c:pt idx="212">
                  <c:v>9/2007</c:v>
                </c:pt>
                <c:pt idx="213">
                  <c:v>10/2007</c:v>
                </c:pt>
                <c:pt idx="214">
                  <c:v>11/2007</c:v>
                </c:pt>
                <c:pt idx="215">
                  <c:v>12/2007</c:v>
                </c:pt>
                <c:pt idx="216">
                  <c:v>1/2008</c:v>
                </c:pt>
                <c:pt idx="217">
                  <c:v>2/2008</c:v>
                </c:pt>
                <c:pt idx="218">
                  <c:v>3/2008</c:v>
                </c:pt>
                <c:pt idx="219">
                  <c:v>4/2008</c:v>
                </c:pt>
                <c:pt idx="220">
                  <c:v>5/2008</c:v>
                </c:pt>
                <c:pt idx="221">
                  <c:v>6/2008</c:v>
                </c:pt>
                <c:pt idx="222">
                  <c:v>7/2008</c:v>
                </c:pt>
                <c:pt idx="223">
                  <c:v>8/2008</c:v>
                </c:pt>
                <c:pt idx="224">
                  <c:v>9/2008</c:v>
                </c:pt>
                <c:pt idx="225">
                  <c:v>10/2008</c:v>
                </c:pt>
                <c:pt idx="226">
                  <c:v>11/2008</c:v>
                </c:pt>
                <c:pt idx="227">
                  <c:v>12/2008</c:v>
                </c:pt>
                <c:pt idx="228">
                  <c:v>1/2009</c:v>
                </c:pt>
                <c:pt idx="229">
                  <c:v>2/2009</c:v>
                </c:pt>
                <c:pt idx="230">
                  <c:v>3/2009</c:v>
                </c:pt>
                <c:pt idx="231">
                  <c:v>4/2009</c:v>
                </c:pt>
                <c:pt idx="232">
                  <c:v>5/2009</c:v>
                </c:pt>
                <c:pt idx="233">
                  <c:v>6/2009</c:v>
                </c:pt>
                <c:pt idx="234">
                  <c:v>7/2009</c:v>
                </c:pt>
                <c:pt idx="235">
                  <c:v>8/2009</c:v>
                </c:pt>
                <c:pt idx="236">
                  <c:v>9/2009</c:v>
                </c:pt>
                <c:pt idx="237">
                  <c:v>10/2009</c:v>
                </c:pt>
                <c:pt idx="238">
                  <c:v>11/2009</c:v>
                </c:pt>
                <c:pt idx="239">
                  <c:v>12/2009</c:v>
                </c:pt>
                <c:pt idx="240">
                  <c:v>1/2010</c:v>
                </c:pt>
                <c:pt idx="241">
                  <c:v>2/2010</c:v>
                </c:pt>
                <c:pt idx="242">
                  <c:v>3/2010</c:v>
                </c:pt>
                <c:pt idx="243">
                  <c:v>4/2010</c:v>
                </c:pt>
                <c:pt idx="244">
                  <c:v>5/2010</c:v>
                </c:pt>
                <c:pt idx="245">
                  <c:v>6/2010</c:v>
                </c:pt>
                <c:pt idx="246">
                  <c:v>7/2010</c:v>
                </c:pt>
                <c:pt idx="247">
                  <c:v>8/2010</c:v>
                </c:pt>
                <c:pt idx="248">
                  <c:v>9/2010</c:v>
                </c:pt>
                <c:pt idx="249">
                  <c:v>10/2010</c:v>
                </c:pt>
                <c:pt idx="250">
                  <c:v>11/2010</c:v>
                </c:pt>
                <c:pt idx="251">
                  <c:v>12/2010</c:v>
                </c:pt>
                <c:pt idx="252">
                  <c:v>1/2011</c:v>
                </c:pt>
                <c:pt idx="253">
                  <c:v>2/2011</c:v>
                </c:pt>
                <c:pt idx="254">
                  <c:v>3/2011</c:v>
                </c:pt>
                <c:pt idx="255">
                  <c:v>4/2011</c:v>
                </c:pt>
                <c:pt idx="256">
                  <c:v>5/2011</c:v>
                </c:pt>
                <c:pt idx="257">
                  <c:v>6/2011</c:v>
                </c:pt>
                <c:pt idx="258">
                  <c:v>7/2011</c:v>
                </c:pt>
                <c:pt idx="259">
                  <c:v>8/2011</c:v>
                </c:pt>
                <c:pt idx="260">
                  <c:v>9/2011</c:v>
                </c:pt>
                <c:pt idx="261">
                  <c:v>10/2011</c:v>
                </c:pt>
                <c:pt idx="262">
                  <c:v>11/2011</c:v>
                </c:pt>
                <c:pt idx="263">
                  <c:v>12/2011</c:v>
                </c:pt>
                <c:pt idx="264">
                  <c:v>1/2012</c:v>
                </c:pt>
                <c:pt idx="265">
                  <c:v>2/2012</c:v>
                </c:pt>
                <c:pt idx="266">
                  <c:v>3/2012</c:v>
                </c:pt>
                <c:pt idx="267">
                  <c:v>4/2012</c:v>
                </c:pt>
                <c:pt idx="268">
                  <c:v>5/2012</c:v>
                </c:pt>
                <c:pt idx="269">
                  <c:v>6/2012</c:v>
                </c:pt>
                <c:pt idx="270">
                  <c:v>7/2012</c:v>
                </c:pt>
                <c:pt idx="271">
                  <c:v>8/2012</c:v>
                </c:pt>
                <c:pt idx="272">
                  <c:v>9/2012</c:v>
                </c:pt>
                <c:pt idx="273">
                  <c:v>10/2012</c:v>
                </c:pt>
                <c:pt idx="274">
                  <c:v>11/2012</c:v>
                </c:pt>
                <c:pt idx="275">
                  <c:v>12/2012</c:v>
                </c:pt>
                <c:pt idx="276">
                  <c:v>1/2013</c:v>
                </c:pt>
                <c:pt idx="277">
                  <c:v>2/2013</c:v>
                </c:pt>
                <c:pt idx="278">
                  <c:v>3/2013</c:v>
                </c:pt>
                <c:pt idx="279">
                  <c:v>4/2013</c:v>
                </c:pt>
                <c:pt idx="280">
                  <c:v>5/2013</c:v>
                </c:pt>
                <c:pt idx="281">
                  <c:v>6/2013</c:v>
                </c:pt>
                <c:pt idx="282">
                  <c:v>7/2013</c:v>
                </c:pt>
                <c:pt idx="283">
                  <c:v>8/2013</c:v>
                </c:pt>
                <c:pt idx="284">
                  <c:v>9/2013</c:v>
                </c:pt>
                <c:pt idx="285">
                  <c:v>10/2013</c:v>
                </c:pt>
                <c:pt idx="286">
                  <c:v>11/2013</c:v>
                </c:pt>
                <c:pt idx="287">
                  <c:v>12/2013</c:v>
                </c:pt>
                <c:pt idx="288">
                  <c:v>1/2014</c:v>
                </c:pt>
                <c:pt idx="289">
                  <c:v>2/2014</c:v>
                </c:pt>
                <c:pt idx="290">
                  <c:v>3/2014</c:v>
                </c:pt>
                <c:pt idx="291">
                  <c:v>4/2014</c:v>
                </c:pt>
                <c:pt idx="292">
                  <c:v>5/2014</c:v>
                </c:pt>
                <c:pt idx="293">
                  <c:v>6/2014</c:v>
                </c:pt>
                <c:pt idx="294">
                  <c:v>7/2014</c:v>
                </c:pt>
                <c:pt idx="295">
                  <c:v>8/2014</c:v>
                </c:pt>
                <c:pt idx="296">
                  <c:v>9/2014</c:v>
                </c:pt>
                <c:pt idx="297">
                  <c:v>10/2014</c:v>
                </c:pt>
                <c:pt idx="298">
                  <c:v>11/2014</c:v>
                </c:pt>
                <c:pt idx="299">
                  <c:v>12/2014</c:v>
                </c:pt>
                <c:pt idx="300">
                  <c:v>1/2015</c:v>
                </c:pt>
                <c:pt idx="301">
                  <c:v>2/2015</c:v>
                </c:pt>
                <c:pt idx="302">
                  <c:v>3/2015</c:v>
                </c:pt>
                <c:pt idx="303">
                  <c:v>4/2015</c:v>
                </c:pt>
                <c:pt idx="304">
                  <c:v>5/2015</c:v>
                </c:pt>
                <c:pt idx="305">
                  <c:v>6/2015</c:v>
                </c:pt>
                <c:pt idx="306">
                  <c:v>7/2015</c:v>
                </c:pt>
                <c:pt idx="307">
                  <c:v>8/2015</c:v>
                </c:pt>
                <c:pt idx="308">
                  <c:v>9/2015</c:v>
                </c:pt>
                <c:pt idx="309">
                  <c:v>10/2015</c:v>
                </c:pt>
                <c:pt idx="310">
                  <c:v>11/2015</c:v>
                </c:pt>
                <c:pt idx="311">
                  <c:v>12/2015</c:v>
                </c:pt>
                <c:pt idx="312">
                  <c:v>1/2016</c:v>
                </c:pt>
                <c:pt idx="313">
                  <c:v>2/2016</c:v>
                </c:pt>
                <c:pt idx="314">
                  <c:v>3/2016</c:v>
                </c:pt>
                <c:pt idx="315">
                  <c:v>4/2016</c:v>
                </c:pt>
                <c:pt idx="316">
                  <c:v>5/2016</c:v>
                </c:pt>
                <c:pt idx="317">
                  <c:v>6/2016</c:v>
                </c:pt>
                <c:pt idx="318">
                  <c:v>7/2016</c:v>
                </c:pt>
                <c:pt idx="319">
                  <c:v>8/2016</c:v>
                </c:pt>
                <c:pt idx="320">
                  <c:v>9/2016</c:v>
                </c:pt>
                <c:pt idx="321">
                  <c:v>10/2016</c:v>
                </c:pt>
                <c:pt idx="322">
                  <c:v>11/2016</c:v>
                </c:pt>
                <c:pt idx="323">
                  <c:v>12/2016</c:v>
                </c:pt>
                <c:pt idx="324">
                  <c:v>1/2017</c:v>
                </c:pt>
                <c:pt idx="325">
                  <c:v>2/2017</c:v>
                </c:pt>
                <c:pt idx="326">
                  <c:v>3/2017</c:v>
                </c:pt>
                <c:pt idx="327">
                  <c:v>4/2017</c:v>
                </c:pt>
                <c:pt idx="328">
                  <c:v>5/2017</c:v>
                </c:pt>
                <c:pt idx="329">
                  <c:v>6/2017</c:v>
                </c:pt>
                <c:pt idx="330">
                  <c:v>7/2017</c:v>
                </c:pt>
                <c:pt idx="331">
                  <c:v>8/2017</c:v>
                </c:pt>
                <c:pt idx="332">
                  <c:v>9/2017</c:v>
                </c:pt>
                <c:pt idx="333">
                  <c:v>10/2017</c:v>
                </c:pt>
                <c:pt idx="334">
                  <c:v>11/2017</c:v>
                </c:pt>
                <c:pt idx="335">
                  <c:v>12/2017</c:v>
                </c:pt>
                <c:pt idx="336">
                  <c:v>1/2018</c:v>
                </c:pt>
                <c:pt idx="337">
                  <c:v>2/2018</c:v>
                </c:pt>
                <c:pt idx="338">
                  <c:v>3/2018</c:v>
                </c:pt>
                <c:pt idx="339">
                  <c:v>4/2018</c:v>
                </c:pt>
                <c:pt idx="340">
                  <c:v>5/2018</c:v>
                </c:pt>
                <c:pt idx="341">
                  <c:v>6/2018</c:v>
                </c:pt>
                <c:pt idx="342">
                  <c:v>7/2018</c:v>
                </c:pt>
                <c:pt idx="343">
                  <c:v>8/2018</c:v>
                </c:pt>
                <c:pt idx="344">
                  <c:v>9/2018</c:v>
                </c:pt>
                <c:pt idx="345">
                  <c:v>10/2018</c:v>
                </c:pt>
                <c:pt idx="346">
                  <c:v>11/2018</c:v>
                </c:pt>
                <c:pt idx="347">
                  <c:v>12/2018</c:v>
                </c:pt>
                <c:pt idx="348">
                  <c:v>1/2019</c:v>
                </c:pt>
                <c:pt idx="349">
                  <c:v>2/2019</c:v>
                </c:pt>
                <c:pt idx="350">
                  <c:v>3/2019</c:v>
                </c:pt>
                <c:pt idx="351">
                  <c:v>4/2019</c:v>
                </c:pt>
                <c:pt idx="352">
                  <c:v>5/2019</c:v>
                </c:pt>
                <c:pt idx="353">
                  <c:v>6/2019</c:v>
                </c:pt>
                <c:pt idx="354">
                  <c:v>7/2019</c:v>
                </c:pt>
                <c:pt idx="355">
                  <c:v>8/2019</c:v>
                </c:pt>
                <c:pt idx="356">
                  <c:v>9/2019</c:v>
                </c:pt>
                <c:pt idx="357">
                  <c:v>10/2019</c:v>
                </c:pt>
                <c:pt idx="358">
                  <c:v>11/2019</c:v>
                </c:pt>
                <c:pt idx="359">
                  <c:v>12/2019</c:v>
                </c:pt>
                <c:pt idx="360">
                  <c:v>1/2020</c:v>
                </c:pt>
                <c:pt idx="361">
                  <c:v>2/2020</c:v>
                </c:pt>
                <c:pt idx="362">
                  <c:v>3/2020</c:v>
                </c:pt>
                <c:pt idx="363">
                  <c:v>4/2020</c:v>
                </c:pt>
                <c:pt idx="364">
                  <c:v>5/2020</c:v>
                </c:pt>
                <c:pt idx="365">
                  <c:v>6/2020</c:v>
                </c:pt>
                <c:pt idx="366">
                  <c:v>7/2020</c:v>
                </c:pt>
                <c:pt idx="367">
                  <c:v>8/2020</c:v>
                </c:pt>
                <c:pt idx="368">
                  <c:v>9/2020</c:v>
                </c:pt>
                <c:pt idx="369">
                  <c:v>10/2020</c:v>
                </c:pt>
                <c:pt idx="370">
                  <c:v>11/2020</c:v>
                </c:pt>
                <c:pt idx="371">
                  <c:v>12/2020</c:v>
                </c:pt>
                <c:pt idx="372">
                  <c:v>1/2021</c:v>
                </c:pt>
                <c:pt idx="373">
                  <c:v>2/2021</c:v>
                </c:pt>
                <c:pt idx="374">
                  <c:v>3/2021</c:v>
                </c:pt>
                <c:pt idx="375">
                  <c:v>4/2021</c:v>
                </c:pt>
                <c:pt idx="376">
                  <c:v>5/2021</c:v>
                </c:pt>
                <c:pt idx="377">
                  <c:v>6/2021</c:v>
                </c:pt>
                <c:pt idx="378">
                  <c:v>7/2021</c:v>
                </c:pt>
                <c:pt idx="379">
                  <c:v>8/2021</c:v>
                </c:pt>
                <c:pt idx="380">
                  <c:v>9/2021</c:v>
                </c:pt>
                <c:pt idx="381">
                  <c:v>10/2021</c:v>
                </c:pt>
                <c:pt idx="382">
                  <c:v>11/2021</c:v>
                </c:pt>
              </c:strCache>
            </c:strRef>
          </c:cat>
          <c:val>
            <c:numRef>
              <c:f>Assessment!$L$5:$L$387</c:f>
              <c:numCache>
                <c:formatCode>0</c:formatCode>
                <c:ptCount val="383"/>
                <c:pt idx="0">
                  <c:v>100</c:v>
                </c:pt>
                <c:pt idx="1">
                  <c:v>200</c:v>
                </c:pt>
                <c:pt idx="2">
                  <c:v>300</c:v>
                </c:pt>
                <c:pt idx="3">
                  <c:v>400</c:v>
                </c:pt>
                <c:pt idx="4">
                  <c:v>500</c:v>
                </c:pt>
                <c:pt idx="5">
                  <c:v>600</c:v>
                </c:pt>
                <c:pt idx="6">
                  <c:v>700</c:v>
                </c:pt>
                <c:pt idx="7">
                  <c:v>800</c:v>
                </c:pt>
                <c:pt idx="8">
                  <c:v>900</c:v>
                </c:pt>
                <c:pt idx="9">
                  <c:v>1000</c:v>
                </c:pt>
                <c:pt idx="10">
                  <c:v>1100</c:v>
                </c:pt>
                <c:pt idx="11">
                  <c:v>1200</c:v>
                </c:pt>
                <c:pt idx="12">
                  <c:v>1300</c:v>
                </c:pt>
                <c:pt idx="13">
                  <c:v>1400</c:v>
                </c:pt>
                <c:pt idx="14">
                  <c:v>1500</c:v>
                </c:pt>
                <c:pt idx="15">
                  <c:v>1600</c:v>
                </c:pt>
                <c:pt idx="16">
                  <c:v>1700</c:v>
                </c:pt>
                <c:pt idx="17">
                  <c:v>1800</c:v>
                </c:pt>
                <c:pt idx="18">
                  <c:v>1900</c:v>
                </c:pt>
                <c:pt idx="19">
                  <c:v>2000</c:v>
                </c:pt>
                <c:pt idx="20">
                  <c:v>2100</c:v>
                </c:pt>
                <c:pt idx="21">
                  <c:v>2200</c:v>
                </c:pt>
                <c:pt idx="22">
                  <c:v>2300</c:v>
                </c:pt>
                <c:pt idx="23">
                  <c:v>2400</c:v>
                </c:pt>
                <c:pt idx="24">
                  <c:v>2500</c:v>
                </c:pt>
                <c:pt idx="25">
                  <c:v>2600</c:v>
                </c:pt>
                <c:pt idx="26">
                  <c:v>2700</c:v>
                </c:pt>
                <c:pt idx="27">
                  <c:v>2800</c:v>
                </c:pt>
                <c:pt idx="28">
                  <c:v>2900</c:v>
                </c:pt>
                <c:pt idx="29">
                  <c:v>3000</c:v>
                </c:pt>
                <c:pt idx="30">
                  <c:v>3100</c:v>
                </c:pt>
                <c:pt idx="31">
                  <c:v>3200</c:v>
                </c:pt>
                <c:pt idx="32">
                  <c:v>3300</c:v>
                </c:pt>
                <c:pt idx="33">
                  <c:v>3400</c:v>
                </c:pt>
                <c:pt idx="34">
                  <c:v>3500</c:v>
                </c:pt>
                <c:pt idx="35">
                  <c:v>3600</c:v>
                </c:pt>
                <c:pt idx="36">
                  <c:v>3700</c:v>
                </c:pt>
                <c:pt idx="37">
                  <c:v>3800</c:v>
                </c:pt>
                <c:pt idx="38">
                  <c:v>3900</c:v>
                </c:pt>
                <c:pt idx="39">
                  <c:v>4000</c:v>
                </c:pt>
                <c:pt idx="40">
                  <c:v>4100</c:v>
                </c:pt>
                <c:pt idx="41">
                  <c:v>4200</c:v>
                </c:pt>
                <c:pt idx="42">
                  <c:v>4300</c:v>
                </c:pt>
                <c:pt idx="43">
                  <c:v>4400</c:v>
                </c:pt>
                <c:pt idx="44">
                  <c:v>4500</c:v>
                </c:pt>
                <c:pt idx="45">
                  <c:v>4600</c:v>
                </c:pt>
                <c:pt idx="46">
                  <c:v>4700</c:v>
                </c:pt>
                <c:pt idx="47">
                  <c:v>4800</c:v>
                </c:pt>
                <c:pt idx="48">
                  <c:v>4900</c:v>
                </c:pt>
                <c:pt idx="49">
                  <c:v>5000</c:v>
                </c:pt>
                <c:pt idx="50">
                  <c:v>5100</c:v>
                </c:pt>
                <c:pt idx="51">
                  <c:v>5200</c:v>
                </c:pt>
                <c:pt idx="52">
                  <c:v>5300</c:v>
                </c:pt>
                <c:pt idx="53">
                  <c:v>5400</c:v>
                </c:pt>
                <c:pt idx="54">
                  <c:v>5500</c:v>
                </c:pt>
                <c:pt idx="55">
                  <c:v>5600</c:v>
                </c:pt>
                <c:pt idx="56">
                  <c:v>5700</c:v>
                </c:pt>
                <c:pt idx="57">
                  <c:v>5800</c:v>
                </c:pt>
                <c:pt idx="58">
                  <c:v>5900</c:v>
                </c:pt>
                <c:pt idx="59">
                  <c:v>6000</c:v>
                </c:pt>
                <c:pt idx="60">
                  <c:v>6000</c:v>
                </c:pt>
                <c:pt idx="61">
                  <c:v>6000</c:v>
                </c:pt>
                <c:pt idx="62">
                  <c:v>6000</c:v>
                </c:pt>
                <c:pt idx="63">
                  <c:v>6000</c:v>
                </c:pt>
                <c:pt idx="64">
                  <c:v>6000</c:v>
                </c:pt>
                <c:pt idx="65">
                  <c:v>6000</c:v>
                </c:pt>
                <c:pt idx="66">
                  <c:v>6000</c:v>
                </c:pt>
                <c:pt idx="67">
                  <c:v>6000</c:v>
                </c:pt>
                <c:pt idx="68">
                  <c:v>6000</c:v>
                </c:pt>
                <c:pt idx="69">
                  <c:v>6000</c:v>
                </c:pt>
                <c:pt idx="70">
                  <c:v>6000</c:v>
                </c:pt>
                <c:pt idx="71">
                  <c:v>6000</c:v>
                </c:pt>
                <c:pt idx="72">
                  <c:v>6000</c:v>
                </c:pt>
                <c:pt idx="73">
                  <c:v>6000</c:v>
                </c:pt>
                <c:pt idx="74">
                  <c:v>6000</c:v>
                </c:pt>
                <c:pt idx="75">
                  <c:v>6000</c:v>
                </c:pt>
                <c:pt idx="76">
                  <c:v>6000</c:v>
                </c:pt>
                <c:pt idx="77">
                  <c:v>6000</c:v>
                </c:pt>
                <c:pt idx="78">
                  <c:v>6000</c:v>
                </c:pt>
                <c:pt idx="79">
                  <c:v>6000</c:v>
                </c:pt>
                <c:pt idx="80">
                  <c:v>6000</c:v>
                </c:pt>
                <c:pt idx="81">
                  <c:v>6000</c:v>
                </c:pt>
                <c:pt idx="82">
                  <c:v>6000</c:v>
                </c:pt>
                <c:pt idx="83">
                  <c:v>6000</c:v>
                </c:pt>
                <c:pt idx="84">
                  <c:v>6000</c:v>
                </c:pt>
                <c:pt idx="85">
                  <c:v>6000</c:v>
                </c:pt>
                <c:pt idx="86">
                  <c:v>6000</c:v>
                </c:pt>
                <c:pt idx="87">
                  <c:v>6000</c:v>
                </c:pt>
                <c:pt idx="88">
                  <c:v>6000</c:v>
                </c:pt>
                <c:pt idx="89">
                  <c:v>6000</c:v>
                </c:pt>
                <c:pt idx="90">
                  <c:v>6000</c:v>
                </c:pt>
                <c:pt idx="91">
                  <c:v>6000</c:v>
                </c:pt>
                <c:pt idx="92">
                  <c:v>6000</c:v>
                </c:pt>
                <c:pt idx="93">
                  <c:v>6000</c:v>
                </c:pt>
                <c:pt idx="94">
                  <c:v>6000</c:v>
                </c:pt>
                <c:pt idx="95">
                  <c:v>6000</c:v>
                </c:pt>
                <c:pt idx="96">
                  <c:v>6000</c:v>
                </c:pt>
                <c:pt idx="97">
                  <c:v>6000</c:v>
                </c:pt>
                <c:pt idx="98">
                  <c:v>6000</c:v>
                </c:pt>
                <c:pt idx="99">
                  <c:v>6000</c:v>
                </c:pt>
                <c:pt idx="100">
                  <c:v>6000</c:v>
                </c:pt>
                <c:pt idx="101">
                  <c:v>6000</c:v>
                </c:pt>
                <c:pt idx="102">
                  <c:v>6000</c:v>
                </c:pt>
                <c:pt idx="103">
                  <c:v>6000</c:v>
                </c:pt>
                <c:pt idx="104">
                  <c:v>6000</c:v>
                </c:pt>
                <c:pt idx="105">
                  <c:v>6000</c:v>
                </c:pt>
                <c:pt idx="106">
                  <c:v>6000</c:v>
                </c:pt>
                <c:pt idx="107">
                  <c:v>6000</c:v>
                </c:pt>
                <c:pt idx="108">
                  <c:v>6000</c:v>
                </c:pt>
                <c:pt idx="109">
                  <c:v>6000</c:v>
                </c:pt>
                <c:pt idx="110">
                  <c:v>6000</c:v>
                </c:pt>
                <c:pt idx="111">
                  <c:v>6000</c:v>
                </c:pt>
                <c:pt idx="112">
                  <c:v>6000</c:v>
                </c:pt>
                <c:pt idx="113">
                  <c:v>6000</c:v>
                </c:pt>
                <c:pt idx="114">
                  <c:v>6000</c:v>
                </c:pt>
                <c:pt idx="115">
                  <c:v>6000</c:v>
                </c:pt>
                <c:pt idx="116">
                  <c:v>6000</c:v>
                </c:pt>
                <c:pt idx="117">
                  <c:v>6000</c:v>
                </c:pt>
                <c:pt idx="118">
                  <c:v>6000</c:v>
                </c:pt>
                <c:pt idx="119">
                  <c:v>6000</c:v>
                </c:pt>
                <c:pt idx="120">
                  <c:v>6000</c:v>
                </c:pt>
                <c:pt idx="121">
                  <c:v>6000</c:v>
                </c:pt>
                <c:pt idx="122">
                  <c:v>6000</c:v>
                </c:pt>
                <c:pt idx="123">
                  <c:v>6000</c:v>
                </c:pt>
                <c:pt idx="124">
                  <c:v>6000</c:v>
                </c:pt>
                <c:pt idx="125">
                  <c:v>6000</c:v>
                </c:pt>
                <c:pt idx="126">
                  <c:v>6000</c:v>
                </c:pt>
                <c:pt idx="127">
                  <c:v>6000</c:v>
                </c:pt>
                <c:pt idx="128">
                  <c:v>6000</c:v>
                </c:pt>
                <c:pt idx="129">
                  <c:v>6000</c:v>
                </c:pt>
                <c:pt idx="130">
                  <c:v>6000</c:v>
                </c:pt>
                <c:pt idx="131">
                  <c:v>6000</c:v>
                </c:pt>
                <c:pt idx="132">
                  <c:v>6000</c:v>
                </c:pt>
                <c:pt idx="133">
                  <c:v>6000</c:v>
                </c:pt>
                <c:pt idx="134">
                  <c:v>6000</c:v>
                </c:pt>
                <c:pt idx="135">
                  <c:v>6000</c:v>
                </c:pt>
                <c:pt idx="136">
                  <c:v>6000</c:v>
                </c:pt>
                <c:pt idx="137">
                  <c:v>6000</c:v>
                </c:pt>
                <c:pt idx="138">
                  <c:v>6000</c:v>
                </c:pt>
                <c:pt idx="139">
                  <c:v>6000</c:v>
                </c:pt>
                <c:pt idx="140">
                  <c:v>6000</c:v>
                </c:pt>
                <c:pt idx="141">
                  <c:v>6000</c:v>
                </c:pt>
                <c:pt idx="142">
                  <c:v>6000</c:v>
                </c:pt>
                <c:pt idx="143">
                  <c:v>6000</c:v>
                </c:pt>
                <c:pt idx="144">
                  <c:v>6000</c:v>
                </c:pt>
                <c:pt idx="145">
                  <c:v>6000</c:v>
                </c:pt>
                <c:pt idx="146">
                  <c:v>6000</c:v>
                </c:pt>
                <c:pt idx="147">
                  <c:v>6000</c:v>
                </c:pt>
                <c:pt idx="148">
                  <c:v>6000</c:v>
                </c:pt>
                <c:pt idx="149">
                  <c:v>6000</c:v>
                </c:pt>
                <c:pt idx="150">
                  <c:v>6000</c:v>
                </c:pt>
                <c:pt idx="151">
                  <c:v>6000</c:v>
                </c:pt>
                <c:pt idx="152">
                  <c:v>6000</c:v>
                </c:pt>
                <c:pt idx="153">
                  <c:v>6000</c:v>
                </c:pt>
                <c:pt idx="154">
                  <c:v>6000</c:v>
                </c:pt>
                <c:pt idx="155">
                  <c:v>6000</c:v>
                </c:pt>
                <c:pt idx="156">
                  <c:v>6000</c:v>
                </c:pt>
                <c:pt idx="157">
                  <c:v>6000</c:v>
                </c:pt>
                <c:pt idx="158">
                  <c:v>6000</c:v>
                </c:pt>
                <c:pt idx="159">
                  <c:v>6000</c:v>
                </c:pt>
                <c:pt idx="160">
                  <c:v>6000</c:v>
                </c:pt>
                <c:pt idx="161">
                  <c:v>6000</c:v>
                </c:pt>
                <c:pt idx="162">
                  <c:v>6000</c:v>
                </c:pt>
                <c:pt idx="163">
                  <c:v>6000</c:v>
                </c:pt>
                <c:pt idx="164">
                  <c:v>6000</c:v>
                </c:pt>
                <c:pt idx="165">
                  <c:v>6000</c:v>
                </c:pt>
                <c:pt idx="166">
                  <c:v>6000</c:v>
                </c:pt>
                <c:pt idx="167">
                  <c:v>6000</c:v>
                </c:pt>
                <c:pt idx="168">
                  <c:v>6000</c:v>
                </c:pt>
                <c:pt idx="169">
                  <c:v>6000</c:v>
                </c:pt>
                <c:pt idx="170">
                  <c:v>6000</c:v>
                </c:pt>
                <c:pt idx="171">
                  <c:v>6000</c:v>
                </c:pt>
                <c:pt idx="172">
                  <c:v>6000</c:v>
                </c:pt>
                <c:pt idx="173">
                  <c:v>6000</c:v>
                </c:pt>
                <c:pt idx="174">
                  <c:v>6000</c:v>
                </c:pt>
                <c:pt idx="175">
                  <c:v>6000</c:v>
                </c:pt>
                <c:pt idx="176">
                  <c:v>6000</c:v>
                </c:pt>
                <c:pt idx="177">
                  <c:v>6000</c:v>
                </c:pt>
                <c:pt idx="178">
                  <c:v>6000</c:v>
                </c:pt>
                <c:pt idx="179">
                  <c:v>6000</c:v>
                </c:pt>
                <c:pt idx="180">
                  <c:v>6000</c:v>
                </c:pt>
                <c:pt idx="181">
                  <c:v>6000</c:v>
                </c:pt>
                <c:pt idx="182">
                  <c:v>6000</c:v>
                </c:pt>
                <c:pt idx="183">
                  <c:v>6000</c:v>
                </c:pt>
                <c:pt idx="184">
                  <c:v>6000</c:v>
                </c:pt>
                <c:pt idx="185">
                  <c:v>6000</c:v>
                </c:pt>
                <c:pt idx="186">
                  <c:v>6000</c:v>
                </c:pt>
                <c:pt idx="187">
                  <c:v>6000</c:v>
                </c:pt>
                <c:pt idx="188">
                  <c:v>6000</c:v>
                </c:pt>
                <c:pt idx="189">
                  <c:v>6000</c:v>
                </c:pt>
                <c:pt idx="190">
                  <c:v>6000</c:v>
                </c:pt>
                <c:pt idx="191">
                  <c:v>6000</c:v>
                </c:pt>
                <c:pt idx="192">
                  <c:v>6000</c:v>
                </c:pt>
                <c:pt idx="193">
                  <c:v>6000</c:v>
                </c:pt>
                <c:pt idx="194">
                  <c:v>6000</c:v>
                </c:pt>
                <c:pt idx="195">
                  <c:v>6000</c:v>
                </c:pt>
                <c:pt idx="196">
                  <c:v>6000</c:v>
                </c:pt>
                <c:pt idx="197">
                  <c:v>6000</c:v>
                </c:pt>
                <c:pt idx="198">
                  <c:v>6000</c:v>
                </c:pt>
                <c:pt idx="199">
                  <c:v>6000</c:v>
                </c:pt>
                <c:pt idx="200">
                  <c:v>6000</c:v>
                </c:pt>
                <c:pt idx="201">
                  <c:v>6000</c:v>
                </c:pt>
                <c:pt idx="202">
                  <c:v>6000</c:v>
                </c:pt>
                <c:pt idx="203">
                  <c:v>6000</c:v>
                </c:pt>
                <c:pt idx="204">
                  <c:v>6000</c:v>
                </c:pt>
                <c:pt idx="205">
                  <c:v>6000</c:v>
                </c:pt>
                <c:pt idx="206">
                  <c:v>6000</c:v>
                </c:pt>
                <c:pt idx="207">
                  <c:v>6000</c:v>
                </c:pt>
                <c:pt idx="208">
                  <c:v>6000</c:v>
                </c:pt>
                <c:pt idx="209">
                  <c:v>6000</c:v>
                </c:pt>
                <c:pt idx="210">
                  <c:v>6000</c:v>
                </c:pt>
                <c:pt idx="211">
                  <c:v>6000</c:v>
                </c:pt>
                <c:pt idx="212">
                  <c:v>6000</c:v>
                </c:pt>
                <c:pt idx="213">
                  <c:v>6000</c:v>
                </c:pt>
                <c:pt idx="214">
                  <c:v>6000</c:v>
                </c:pt>
                <c:pt idx="215">
                  <c:v>6000</c:v>
                </c:pt>
                <c:pt idx="216">
                  <c:v>6000</c:v>
                </c:pt>
                <c:pt idx="217">
                  <c:v>6000</c:v>
                </c:pt>
                <c:pt idx="218">
                  <c:v>6000</c:v>
                </c:pt>
                <c:pt idx="219">
                  <c:v>6000</c:v>
                </c:pt>
                <c:pt idx="220">
                  <c:v>6000</c:v>
                </c:pt>
                <c:pt idx="221">
                  <c:v>6000</c:v>
                </c:pt>
                <c:pt idx="222">
                  <c:v>6000</c:v>
                </c:pt>
                <c:pt idx="223">
                  <c:v>6000</c:v>
                </c:pt>
                <c:pt idx="224">
                  <c:v>6000</c:v>
                </c:pt>
                <c:pt idx="225">
                  <c:v>6000</c:v>
                </c:pt>
                <c:pt idx="226">
                  <c:v>6000</c:v>
                </c:pt>
                <c:pt idx="227">
                  <c:v>6000</c:v>
                </c:pt>
                <c:pt idx="228">
                  <c:v>6000</c:v>
                </c:pt>
                <c:pt idx="229">
                  <c:v>6000</c:v>
                </c:pt>
                <c:pt idx="230">
                  <c:v>6000</c:v>
                </c:pt>
                <c:pt idx="231">
                  <c:v>6000</c:v>
                </c:pt>
                <c:pt idx="232">
                  <c:v>6000</c:v>
                </c:pt>
                <c:pt idx="233">
                  <c:v>6000</c:v>
                </c:pt>
                <c:pt idx="234">
                  <c:v>6000</c:v>
                </c:pt>
                <c:pt idx="235">
                  <c:v>6000</c:v>
                </c:pt>
                <c:pt idx="236">
                  <c:v>6000</c:v>
                </c:pt>
                <c:pt idx="237">
                  <c:v>6000</c:v>
                </c:pt>
                <c:pt idx="238">
                  <c:v>6000</c:v>
                </c:pt>
                <c:pt idx="239">
                  <c:v>6000</c:v>
                </c:pt>
                <c:pt idx="240">
                  <c:v>6000</c:v>
                </c:pt>
                <c:pt idx="241">
                  <c:v>6000</c:v>
                </c:pt>
                <c:pt idx="242">
                  <c:v>6000</c:v>
                </c:pt>
                <c:pt idx="243">
                  <c:v>6000</c:v>
                </c:pt>
                <c:pt idx="244">
                  <c:v>6000</c:v>
                </c:pt>
                <c:pt idx="245">
                  <c:v>6000</c:v>
                </c:pt>
                <c:pt idx="246">
                  <c:v>6000</c:v>
                </c:pt>
                <c:pt idx="247">
                  <c:v>6000</c:v>
                </c:pt>
                <c:pt idx="248">
                  <c:v>6000</c:v>
                </c:pt>
                <c:pt idx="249">
                  <c:v>6000</c:v>
                </c:pt>
                <c:pt idx="250">
                  <c:v>6000</c:v>
                </c:pt>
                <c:pt idx="251">
                  <c:v>6000</c:v>
                </c:pt>
                <c:pt idx="252">
                  <c:v>6000</c:v>
                </c:pt>
                <c:pt idx="253">
                  <c:v>6000</c:v>
                </c:pt>
                <c:pt idx="254">
                  <c:v>6000</c:v>
                </c:pt>
                <c:pt idx="255">
                  <c:v>6000</c:v>
                </c:pt>
                <c:pt idx="256">
                  <c:v>6000</c:v>
                </c:pt>
                <c:pt idx="257">
                  <c:v>6000</c:v>
                </c:pt>
                <c:pt idx="258">
                  <c:v>6000</c:v>
                </c:pt>
                <c:pt idx="259">
                  <c:v>6000</c:v>
                </c:pt>
                <c:pt idx="260">
                  <c:v>6000</c:v>
                </c:pt>
                <c:pt idx="261">
                  <c:v>6000</c:v>
                </c:pt>
                <c:pt idx="262">
                  <c:v>6000</c:v>
                </c:pt>
                <c:pt idx="263">
                  <c:v>6000</c:v>
                </c:pt>
                <c:pt idx="264">
                  <c:v>6000</c:v>
                </c:pt>
                <c:pt idx="265">
                  <c:v>6000</c:v>
                </c:pt>
                <c:pt idx="266">
                  <c:v>6000</c:v>
                </c:pt>
                <c:pt idx="267">
                  <c:v>6000</c:v>
                </c:pt>
                <c:pt idx="268">
                  <c:v>6000</c:v>
                </c:pt>
                <c:pt idx="269">
                  <c:v>6000</c:v>
                </c:pt>
                <c:pt idx="270">
                  <c:v>6000</c:v>
                </c:pt>
                <c:pt idx="271">
                  <c:v>6000</c:v>
                </c:pt>
                <c:pt idx="272">
                  <c:v>6000</c:v>
                </c:pt>
                <c:pt idx="273">
                  <c:v>6000</c:v>
                </c:pt>
                <c:pt idx="274">
                  <c:v>6000</c:v>
                </c:pt>
                <c:pt idx="275">
                  <c:v>6000</c:v>
                </c:pt>
                <c:pt idx="276">
                  <c:v>6000</c:v>
                </c:pt>
                <c:pt idx="277">
                  <c:v>6000</c:v>
                </c:pt>
                <c:pt idx="278">
                  <c:v>6000</c:v>
                </c:pt>
                <c:pt idx="279">
                  <c:v>6000</c:v>
                </c:pt>
                <c:pt idx="280">
                  <c:v>6000</c:v>
                </c:pt>
                <c:pt idx="281">
                  <c:v>6000</c:v>
                </c:pt>
                <c:pt idx="282">
                  <c:v>6000</c:v>
                </c:pt>
                <c:pt idx="283">
                  <c:v>6000</c:v>
                </c:pt>
                <c:pt idx="284">
                  <c:v>6000</c:v>
                </c:pt>
                <c:pt idx="285">
                  <c:v>6000</c:v>
                </c:pt>
                <c:pt idx="286">
                  <c:v>6000</c:v>
                </c:pt>
                <c:pt idx="287">
                  <c:v>6000</c:v>
                </c:pt>
                <c:pt idx="288">
                  <c:v>6000</c:v>
                </c:pt>
                <c:pt idx="289">
                  <c:v>6000</c:v>
                </c:pt>
                <c:pt idx="290">
                  <c:v>6000</c:v>
                </c:pt>
                <c:pt idx="291">
                  <c:v>6000</c:v>
                </c:pt>
                <c:pt idx="292">
                  <c:v>6000</c:v>
                </c:pt>
                <c:pt idx="293">
                  <c:v>6000</c:v>
                </c:pt>
                <c:pt idx="294">
                  <c:v>6000</c:v>
                </c:pt>
                <c:pt idx="295">
                  <c:v>6000</c:v>
                </c:pt>
                <c:pt idx="296">
                  <c:v>6000</c:v>
                </c:pt>
                <c:pt idx="297">
                  <c:v>6000</c:v>
                </c:pt>
                <c:pt idx="298">
                  <c:v>6000</c:v>
                </c:pt>
                <c:pt idx="299">
                  <c:v>6000</c:v>
                </c:pt>
                <c:pt idx="300">
                  <c:v>6000</c:v>
                </c:pt>
                <c:pt idx="301">
                  <c:v>6000</c:v>
                </c:pt>
                <c:pt idx="302">
                  <c:v>6000</c:v>
                </c:pt>
                <c:pt idx="303">
                  <c:v>6000</c:v>
                </c:pt>
                <c:pt idx="304">
                  <c:v>6000</c:v>
                </c:pt>
                <c:pt idx="305">
                  <c:v>6000</c:v>
                </c:pt>
                <c:pt idx="306">
                  <c:v>6000</c:v>
                </c:pt>
                <c:pt idx="307">
                  <c:v>6000</c:v>
                </c:pt>
                <c:pt idx="308">
                  <c:v>6000</c:v>
                </c:pt>
                <c:pt idx="309">
                  <c:v>6000</c:v>
                </c:pt>
                <c:pt idx="310">
                  <c:v>6000</c:v>
                </c:pt>
                <c:pt idx="311">
                  <c:v>6000</c:v>
                </c:pt>
                <c:pt idx="312">
                  <c:v>6000</c:v>
                </c:pt>
                <c:pt idx="313">
                  <c:v>6000</c:v>
                </c:pt>
                <c:pt idx="314">
                  <c:v>6000</c:v>
                </c:pt>
                <c:pt idx="315">
                  <c:v>6000</c:v>
                </c:pt>
                <c:pt idx="316">
                  <c:v>6000</c:v>
                </c:pt>
                <c:pt idx="317">
                  <c:v>6000</c:v>
                </c:pt>
                <c:pt idx="318">
                  <c:v>6000</c:v>
                </c:pt>
                <c:pt idx="319">
                  <c:v>6000</c:v>
                </c:pt>
                <c:pt idx="320">
                  <c:v>6000</c:v>
                </c:pt>
                <c:pt idx="321">
                  <c:v>6000</c:v>
                </c:pt>
                <c:pt idx="322">
                  <c:v>6000</c:v>
                </c:pt>
                <c:pt idx="323">
                  <c:v>6000</c:v>
                </c:pt>
                <c:pt idx="324">
                  <c:v>6000</c:v>
                </c:pt>
                <c:pt idx="325">
                  <c:v>6000</c:v>
                </c:pt>
                <c:pt idx="326">
                  <c:v>6000</c:v>
                </c:pt>
                <c:pt idx="327">
                  <c:v>6000</c:v>
                </c:pt>
                <c:pt idx="328">
                  <c:v>6000</c:v>
                </c:pt>
                <c:pt idx="329">
                  <c:v>6000</c:v>
                </c:pt>
                <c:pt idx="330">
                  <c:v>6000</c:v>
                </c:pt>
                <c:pt idx="331">
                  <c:v>6000</c:v>
                </c:pt>
                <c:pt idx="332">
                  <c:v>6000</c:v>
                </c:pt>
                <c:pt idx="333">
                  <c:v>6000</c:v>
                </c:pt>
                <c:pt idx="334">
                  <c:v>6000</c:v>
                </c:pt>
                <c:pt idx="335">
                  <c:v>6000</c:v>
                </c:pt>
                <c:pt idx="336">
                  <c:v>6000</c:v>
                </c:pt>
                <c:pt idx="337">
                  <c:v>6000</c:v>
                </c:pt>
                <c:pt idx="338">
                  <c:v>6000</c:v>
                </c:pt>
                <c:pt idx="339">
                  <c:v>6000</c:v>
                </c:pt>
                <c:pt idx="340">
                  <c:v>6000</c:v>
                </c:pt>
                <c:pt idx="341">
                  <c:v>6000</c:v>
                </c:pt>
                <c:pt idx="342">
                  <c:v>6000</c:v>
                </c:pt>
                <c:pt idx="343">
                  <c:v>6000</c:v>
                </c:pt>
                <c:pt idx="344">
                  <c:v>6000</c:v>
                </c:pt>
                <c:pt idx="345">
                  <c:v>6000</c:v>
                </c:pt>
                <c:pt idx="346">
                  <c:v>6000</c:v>
                </c:pt>
                <c:pt idx="347">
                  <c:v>6000</c:v>
                </c:pt>
                <c:pt idx="348">
                  <c:v>6000</c:v>
                </c:pt>
                <c:pt idx="349">
                  <c:v>6000</c:v>
                </c:pt>
                <c:pt idx="350">
                  <c:v>6000</c:v>
                </c:pt>
                <c:pt idx="351">
                  <c:v>6000</c:v>
                </c:pt>
                <c:pt idx="352">
                  <c:v>6000</c:v>
                </c:pt>
                <c:pt idx="353">
                  <c:v>6000</c:v>
                </c:pt>
                <c:pt idx="354">
                  <c:v>6000</c:v>
                </c:pt>
                <c:pt idx="355">
                  <c:v>6000</c:v>
                </c:pt>
                <c:pt idx="356">
                  <c:v>6000</c:v>
                </c:pt>
                <c:pt idx="357">
                  <c:v>6000</c:v>
                </c:pt>
                <c:pt idx="358">
                  <c:v>6000</c:v>
                </c:pt>
                <c:pt idx="359">
                  <c:v>6000</c:v>
                </c:pt>
                <c:pt idx="360">
                  <c:v>6000</c:v>
                </c:pt>
                <c:pt idx="361">
                  <c:v>6000</c:v>
                </c:pt>
                <c:pt idx="362">
                  <c:v>6000</c:v>
                </c:pt>
                <c:pt idx="363">
                  <c:v>6000</c:v>
                </c:pt>
                <c:pt idx="364">
                  <c:v>6000</c:v>
                </c:pt>
                <c:pt idx="365">
                  <c:v>6000</c:v>
                </c:pt>
                <c:pt idx="366">
                  <c:v>6000</c:v>
                </c:pt>
                <c:pt idx="367">
                  <c:v>6000</c:v>
                </c:pt>
                <c:pt idx="368">
                  <c:v>6000</c:v>
                </c:pt>
                <c:pt idx="369">
                  <c:v>6000</c:v>
                </c:pt>
                <c:pt idx="370">
                  <c:v>6000</c:v>
                </c:pt>
                <c:pt idx="371">
                  <c:v>6000</c:v>
                </c:pt>
                <c:pt idx="372">
                  <c:v>6000</c:v>
                </c:pt>
                <c:pt idx="373">
                  <c:v>6000</c:v>
                </c:pt>
                <c:pt idx="374">
                  <c:v>6000</c:v>
                </c:pt>
                <c:pt idx="375">
                  <c:v>6000</c:v>
                </c:pt>
                <c:pt idx="376">
                  <c:v>6000</c:v>
                </c:pt>
                <c:pt idx="377">
                  <c:v>6000</c:v>
                </c:pt>
                <c:pt idx="378">
                  <c:v>6000</c:v>
                </c:pt>
                <c:pt idx="379">
                  <c:v>6000</c:v>
                </c:pt>
                <c:pt idx="380">
                  <c:v>6000</c:v>
                </c:pt>
                <c:pt idx="381">
                  <c:v>6000</c:v>
                </c:pt>
                <c:pt idx="382">
                  <c:v>6000</c:v>
                </c:pt>
              </c:numCache>
            </c:numRef>
          </c:val>
          <c:smooth val="0"/>
          <c:extLst>
            <c:ext xmlns:c16="http://schemas.microsoft.com/office/drawing/2014/chart" uri="{C3380CC4-5D6E-409C-BE32-E72D297353CC}">
              <c16:uniqueId val="{00000003-EA1D-493C-8743-EEAA685EED91}"/>
            </c:ext>
          </c:extLst>
        </c:ser>
        <c:dLbls>
          <c:showLegendKey val="0"/>
          <c:showVal val="0"/>
          <c:showCatName val="0"/>
          <c:showSerName val="0"/>
          <c:showPercent val="0"/>
          <c:showBubbleSize val="0"/>
        </c:dLbls>
        <c:smooth val="0"/>
        <c:axId val="689581136"/>
        <c:axId val="560933744"/>
      </c:lineChart>
      <c:catAx>
        <c:axId val="68958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0933744"/>
        <c:crosses val="autoZero"/>
        <c:auto val="1"/>
        <c:lblAlgn val="ctr"/>
        <c:lblOffset val="100"/>
        <c:noMultiLvlLbl val="0"/>
      </c:catAx>
      <c:valAx>
        <c:axId val="560933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581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180974</xdr:rowOff>
    </xdr:from>
    <xdr:to>
      <xdr:col>7</xdr:col>
      <xdr:colOff>438150</xdr:colOff>
      <xdr:row>37</xdr:row>
      <xdr:rowOff>38100</xdr:rowOff>
    </xdr:to>
    <xdr:graphicFrame macro="">
      <xdr:nvGraphicFramePr>
        <xdr:cNvPr id="3" name="Chart 2">
          <a:extLst>
            <a:ext uri="{FF2B5EF4-FFF2-40B4-BE49-F238E27FC236}">
              <a16:creationId xmlns:a16="http://schemas.microsoft.com/office/drawing/2014/main" id="{FF6AE1DC-9254-40EF-B79F-BFCE3CA90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123826</xdr:colOff>
      <xdr:row>1</xdr:row>
      <xdr:rowOff>0</xdr:rowOff>
    </xdr:from>
    <xdr:to>
      <xdr:col>15</xdr:col>
      <xdr:colOff>180976</xdr:colOff>
      <xdr:row>5</xdr:row>
      <xdr:rowOff>38101</xdr:rowOff>
    </xdr:to>
    <mc:AlternateContent xmlns:mc="http://schemas.openxmlformats.org/markup-compatibility/2006" xmlns:sle15="http://schemas.microsoft.com/office/drawing/2012/slicer">
      <mc:Choice Requires="sle15">
        <xdr:graphicFrame macro="">
          <xdr:nvGraphicFramePr>
            <xdr:cNvPr id="2" name="Include?">
              <a:extLst>
                <a:ext uri="{FF2B5EF4-FFF2-40B4-BE49-F238E27FC236}">
                  <a16:creationId xmlns:a16="http://schemas.microsoft.com/office/drawing/2014/main" id="{70AEC14C-9F7C-4D37-8769-23D520879292}"/>
                </a:ext>
              </a:extLst>
            </xdr:cNvPr>
            <xdr:cNvGraphicFramePr/>
          </xdr:nvGraphicFramePr>
          <xdr:xfrm>
            <a:off x="0" y="0"/>
            <a:ext cx="0" cy="0"/>
          </xdr:xfrm>
          <a:graphic>
            <a:graphicData uri="http://schemas.microsoft.com/office/drawing/2010/slicer">
              <sle:slicer xmlns:sle="http://schemas.microsoft.com/office/drawing/2010/slicer" name="Include?"/>
            </a:graphicData>
          </a:graphic>
        </xdr:graphicFrame>
      </mc:Choice>
      <mc:Fallback xmlns="">
        <xdr:sp macro="" textlink="">
          <xdr:nvSpPr>
            <xdr:cNvPr id="0" name=""/>
            <xdr:cNvSpPr>
              <a:spLocks noTextEdit="1"/>
            </xdr:cNvSpPr>
          </xdr:nvSpPr>
          <xdr:spPr>
            <a:xfrm>
              <a:off x="10029826" y="190500"/>
              <a:ext cx="1276350" cy="8001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suron Papartassee" refreshedDate="44560.460971180553" createdVersion="6" refreshedVersion="7" minRefreshableVersion="3" recordCount="863" xr:uid="{8C916476-5554-4061-94B0-11043F44E6D3}">
  <cacheSource type="worksheet">
    <worksheetSource name="SPX"/>
  </cacheSource>
  <cacheFields count="13">
    <cacheField name="Ticker" numFmtId="0">
      <sharedItems count="26">
        <s v="S&amp;P 500"/>
        <s v="S&amp;P 517" u="1"/>
        <s v="S&amp;P 508" u="1"/>
        <s v="S&amp;P 518" u="1"/>
        <s v="S&amp;P 509" u="1"/>
        <s v="S&amp;P 519" u="1"/>
        <s v="AAPL" u="1"/>
        <s v="S&amp;P 510" u="1"/>
        <s v="S&amp;P 501" u="1"/>
        <s v="S&amp;P 520" u="1"/>
        <s v="S&amp;P 511" u="1"/>
        <s v="S&amp;P 502" u="1"/>
        <s v="S&amp;P 521" u="1"/>
        <s v="S&amp;P 512" u="1"/>
        <s v="S&amp;P 503" u="1"/>
        <s v="S&amp;P 522" u="1"/>
        <s v="S&amp;P 513" u="1"/>
        <s v="S&amp;P 504" u="1"/>
        <s v="S&amp;P 523" u="1"/>
        <s v="S&amp;P 514" u="1"/>
        <s v="S&amp;P 505" u="1"/>
        <s v="S&amp;P 524" u="1"/>
        <s v="S&amp;P 515" u="1"/>
        <s v="S&amp;P 506" u="1"/>
        <s v="S&amp;P 516" u="1"/>
        <s v="S&amp;P 507" u="1"/>
      </sharedItems>
    </cacheField>
    <cacheField name="Date" numFmtId="167">
      <sharedItems containsSemiMixedTypes="0" containsNonDate="0" containsDate="1" containsString="0" minDate="1950-01-01T00:00:00" maxDate="2021-11-02T00:00:00" count="8000">
        <d v="1950-01-01T00:00:00"/>
        <d v="1950-02-01T00:00:00"/>
        <d v="1950-03-01T00:00:00"/>
        <d v="1950-04-01T00:00:00"/>
        <d v="1950-05-01T00:00:00"/>
        <d v="1950-06-01T00:00:00"/>
        <d v="1950-07-01T00:00:00"/>
        <d v="1950-08-01T00:00:00"/>
        <d v="1950-09-01T00:00:00"/>
        <d v="1950-10-01T00:00:00"/>
        <d v="1950-11-01T00:00:00"/>
        <d v="1950-12-01T00:00:00"/>
        <d v="1951-01-01T00:00:00"/>
        <d v="1951-02-01T00:00:00"/>
        <d v="1951-03-01T00:00:00"/>
        <d v="1951-04-01T00:00:00"/>
        <d v="1951-05-01T00:00:00"/>
        <d v="1951-06-01T00:00:00"/>
        <d v="1951-07-01T00:00:00"/>
        <d v="1951-08-01T00:00:00"/>
        <d v="1951-09-01T00:00:00"/>
        <d v="1951-10-01T00:00:00"/>
        <d v="1951-11-01T00:00:00"/>
        <d v="1951-12-01T00:00:00"/>
        <d v="1952-01-01T00:00:00"/>
        <d v="1952-02-01T00:00:00"/>
        <d v="1952-03-01T00:00:00"/>
        <d v="1952-04-01T00:00:00"/>
        <d v="1952-05-01T00:00:00"/>
        <d v="1952-06-01T00:00:00"/>
        <d v="1952-07-01T00:00:00"/>
        <d v="1952-08-01T00:00:00"/>
        <d v="1952-09-01T00:00:00"/>
        <d v="1952-10-01T00:00:00"/>
        <d v="1952-11-01T00:00:00"/>
        <d v="1952-12-01T00:00:00"/>
        <d v="1953-01-01T00:00:00"/>
        <d v="1953-02-01T00:00:00"/>
        <d v="1953-03-01T00:00:00"/>
        <d v="1953-04-01T00:00:00"/>
        <d v="1953-05-01T00:00:00"/>
        <d v="1953-06-01T00:00:00"/>
        <d v="1953-07-01T00:00:00"/>
        <d v="1953-08-01T00:00:00"/>
        <d v="1953-09-01T00:00:00"/>
        <d v="1953-10-01T00:00:00"/>
        <d v="1953-11-01T00:00:00"/>
        <d v="1953-12-01T00:00:00"/>
        <d v="1954-01-01T00:00:00"/>
        <d v="1954-02-01T00:00:00"/>
        <d v="1954-03-01T00:00:00"/>
        <d v="1954-04-01T00:00:00"/>
        <d v="1954-05-01T00:00:00"/>
        <d v="1954-06-01T00:00:00"/>
        <d v="1954-07-01T00:00:00"/>
        <d v="1954-08-01T00:00:00"/>
        <d v="1954-09-01T00:00:00"/>
        <d v="1954-10-01T00:00:00"/>
        <d v="1954-11-01T00:00:00"/>
        <d v="1954-12-01T00:00:00"/>
        <d v="1955-01-01T00:00:00"/>
        <d v="1955-02-01T00:00:00"/>
        <d v="1955-03-01T00:00:00"/>
        <d v="1955-04-01T00:00:00"/>
        <d v="1955-05-01T00:00:00"/>
        <d v="1955-06-01T00:00:00"/>
        <d v="1955-07-01T00:00:00"/>
        <d v="1955-08-01T00:00:00"/>
        <d v="1955-09-01T00:00:00"/>
        <d v="1955-10-01T00:00:00"/>
        <d v="1955-11-01T00:00:00"/>
        <d v="1955-12-01T00:00:00"/>
        <d v="1956-01-01T00:00:00"/>
        <d v="1956-02-01T00:00:00"/>
        <d v="1956-03-01T00:00:00"/>
        <d v="1956-04-01T00:00:00"/>
        <d v="1956-05-01T00:00:00"/>
        <d v="1956-06-01T00:00:00"/>
        <d v="1956-07-01T00:00:00"/>
        <d v="1956-08-01T00:00:00"/>
        <d v="1956-09-01T00:00:00"/>
        <d v="1956-10-01T00:00:00"/>
        <d v="1956-11-01T00:00:00"/>
        <d v="1956-12-01T00:00:00"/>
        <d v="1957-01-01T00:00:00"/>
        <d v="1957-02-01T00:00:00"/>
        <d v="1957-03-01T00:00:00"/>
        <d v="1957-04-01T00:00:00"/>
        <d v="1957-05-01T00:00:00"/>
        <d v="1957-06-01T00:00:00"/>
        <d v="1957-07-01T00:00:00"/>
        <d v="1957-08-01T00:00:00"/>
        <d v="1957-09-01T00:00:00"/>
        <d v="1957-10-01T00:00:00"/>
        <d v="1957-11-01T00:00:00"/>
        <d v="1957-12-01T00:00:00"/>
        <d v="1958-01-01T00:00:00"/>
        <d v="1958-02-01T00:00:00"/>
        <d v="1958-03-01T00:00:00"/>
        <d v="1958-04-01T00:00:00"/>
        <d v="1958-05-01T00:00:00"/>
        <d v="1958-06-01T00:00:00"/>
        <d v="1958-07-01T00:00:00"/>
        <d v="1958-08-01T00:00:00"/>
        <d v="1958-09-01T00:00:00"/>
        <d v="1958-10-01T00:00:00"/>
        <d v="1958-11-01T00:00:00"/>
        <d v="1958-12-01T00:00:00"/>
        <d v="1959-01-01T00:00:00"/>
        <d v="1959-02-01T00:00:00"/>
        <d v="1959-03-01T00:00:00"/>
        <d v="1959-04-01T00:00:00"/>
        <d v="1959-05-01T00:00:00"/>
        <d v="1959-06-01T00:00:00"/>
        <d v="1959-07-01T00:00:00"/>
        <d v="1959-08-01T00:00:00"/>
        <d v="1959-09-01T00:00:00"/>
        <d v="1959-10-01T00:00:00"/>
        <d v="1959-11-01T00:00:00"/>
        <d v="1959-12-01T00:00:00"/>
        <d v="1960-01-01T00:00:00"/>
        <d v="1960-02-01T00:00:00"/>
        <d v="1960-03-01T00:00:00"/>
        <d v="1960-04-01T00:00:00"/>
        <d v="1960-05-01T00:00:00"/>
        <d v="1960-06-01T00:00:00"/>
        <d v="1960-07-01T00:00:00"/>
        <d v="1960-08-01T00:00:00"/>
        <d v="1960-09-01T00:00:00"/>
        <d v="1960-10-01T00:00:00"/>
        <d v="1960-11-01T00:00:00"/>
        <d v="1960-12-01T00:00:00"/>
        <d v="1961-01-01T00:00:00"/>
        <d v="1961-02-01T00:00:00"/>
        <d v="1961-03-01T00:00:00"/>
        <d v="1961-04-01T00:00:00"/>
        <d v="1961-05-01T00:00:00"/>
        <d v="1961-06-01T00:00:00"/>
        <d v="1961-07-01T00:00:00"/>
        <d v="1961-08-01T00:00:00"/>
        <d v="1961-09-01T00:00:00"/>
        <d v="1961-10-01T00:00:00"/>
        <d v="1961-11-01T00:00:00"/>
        <d v="1961-12-01T00:00:00"/>
        <d v="1962-01-01T00:00:00"/>
        <d v="1962-02-01T00:00:00"/>
        <d v="1962-03-01T00:00:00"/>
        <d v="1962-04-01T00:00:00"/>
        <d v="1962-05-01T00:00:00"/>
        <d v="1962-06-01T00:00:00"/>
        <d v="1962-07-01T00:00:00"/>
        <d v="1962-08-01T00:00:00"/>
        <d v="1962-09-01T00:00:00"/>
        <d v="1962-10-01T00:00:00"/>
        <d v="1962-11-01T00:00:00"/>
        <d v="1962-12-01T00:00:00"/>
        <d v="1963-01-01T00:00:00"/>
        <d v="1963-02-01T00:00:00"/>
        <d v="1963-03-01T00:00:00"/>
        <d v="1963-04-01T00:00:00"/>
        <d v="1963-05-01T00:00:00"/>
        <d v="1963-06-01T00:00:00"/>
        <d v="1963-07-01T00:00:00"/>
        <d v="1963-08-01T00:00:00"/>
        <d v="1963-09-01T00:00:00"/>
        <d v="1963-10-01T00:00:00"/>
        <d v="1963-11-01T00:00:00"/>
        <d v="1963-12-01T00:00:00"/>
        <d v="1964-01-01T00:00:00"/>
        <d v="1964-02-01T00:00:00"/>
        <d v="1964-03-01T00:00:00"/>
        <d v="1964-04-01T00:00:00"/>
        <d v="1964-05-01T00:00:00"/>
        <d v="1964-06-01T00:00:00"/>
        <d v="1964-07-01T00:00:00"/>
        <d v="1964-08-01T00:00:00"/>
        <d v="1964-09-01T00:00:00"/>
        <d v="1964-10-01T00:00:00"/>
        <d v="1964-11-01T00:00:00"/>
        <d v="1964-12-01T00:00:00"/>
        <d v="1965-01-01T00:00:00"/>
        <d v="1965-02-01T00:00:00"/>
        <d v="1965-03-01T00:00:00"/>
        <d v="1965-04-01T00:00:00"/>
        <d v="1965-05-01T00:00:00"/>
        <d v="1965-06-01T00:00:00"/>
        <d v="1965-07-01T00:00:00"/>
        <d v="1965-08-01T00:00:00"/>
        <d v="1965-09-01T00:00:00"/>
        <d v="1965-10-01T00:00:00"/>
        <d v="1965-11-01T00:00:00"/>
        <d v="1965-12-01T00:00:00"/>
        <d v="1966-01-01T00:00:00"/>
        <d v="1966-02-01T00:00:00"/>
        <d v="1966-03-01T00:00:00"/>
        <d v="1966-04-01T00:00:00"/>
        <d v="1966-05-01T00:00:00"/>
        <d v="1966-06-01T00:00:00"/>
        <d v="1966-07-01T00:00:00"/>
        <d v="1966-08-01T00:00:00"/>
        <d v="1966-09-01T00:00:00"/>
        <d v="1966-10-01T00:00:00"/>
        <d v="1966-11-01T00:00:00"/>
        <d v="1966-12-01T00:00:00"/>
        <d v="1967-01-01T00:00:00"/>
        <d v="1967-02-01T00:00:00"/>
        <d v="1967-03-01T00:00:00"/>
        <d v="1967-04-01T00:00:00"/>
        <d v="1967-05-01T00:00:00"/>
        <d v="1967-06-01T00:00:00"/>
        <d v="1967-07-01T00:00:00"/>
        <d v="1967-08-01T00:00:00"/>
        <d v="1967-09-01T00:00:00"/>
        <d v="1967-10-01T00:00:00"/>
        <d v="1967-11-01T00:00:00"/>
        <d v="1967-12-01T00:00:00"/>
        <d v="1968-01-01T00:00:00"/>
        <d v="1968-02-01T00:00:00"/>
        <d v="1968-03-01T00:00:00"/>
        <d v="1968-04-01T00:00:00"/>
        <d v="1968-05-01T00:00:00"/>
        <d v="1968-06-01T00:00:00"/>
        <d v="1968-07-01T00:00:00"/>
        <d v="1968-08-01T00:00:00"/>
        <d v="1968-09-01T00:00:00"/>
        <d v="1968-10-01T00:00:00"/>
        <d v="1968-11-01T00:00:00"/>
        <d v="1968-12-01T00:00:00"/>
        <d v="1969-01-01T00:00:00"/>
        <d v="1969-02-01T00:00:00"/>
        <d v="1969-03-01T00:00:00"/>
        <d v="1969-04-01T00:00:00"/>
        <d v="1969-05-01T00:00:00"/>
        <d v="1969-06-01T00:00:00"/>
        <d v="1969-07-01T00:00:00"/>
        <d v="1969-08-01T00:00:00"/>
        <d v="1969-09-01T00:00:00"/>
        <d v="1969-10-01T00:00:00"/>
        <d v="1969-11-01T00:00:00"/>
        <d v="1969-12-01T00:00:00"/>
        <d v="1970-01-01T00:00:00"/>
        <d v="1970-02-01T00:00:00"/>
        <d v="1970-03-01T00:00:00"/>
        <d v="1970-04-01T00:00:00"/>
        <d v="1970-05-01T00:00:00"/>
        <d v="1970-06-01T00:00:00"/>
        <d v="1970-07-01T00:00:00"/>
        <d v="1970-08-01T00:00:00"/>
        <d v="1970-09-01T00:00:00"/>
        <d v="1970-10-01T00:00:00"/>
        <d v="1970-11-01T00:00:00"/>
        <d v="1970-12-01T00:00:00"/>
        <d v="1971-01-01T00:00:00"/>
        <d v="1971-02-01T00:00:00"/>
        <d v="1971-03-01T00:00:00"/>
        <d v="1971-04-01T00:00:00"/>
        <d v="1971-05-01T00:00:00"/>
        <d v="1971-06-01T00:00:00"/>
        <d v="1971-07-01T00:00:00"/>
        <d v="1971-08-01T00:00:00"/>
        <d v="1971-09-01T00:00:00"/>
        <d v="1971-10-01T00:00:00"/>
        <d v="1971-11-01T00:00:00"/>
        <d v="1971-12-01T00:00:00"/>
        <d v="1972-01-01T00:00:00"/>
        <d v="1972-02-01T00:00:00"/>
        <d v="1972-03-01T00:00:00"/>
        <d v="1972-04-01T00:00:00"/>
        <d v="1972-05-01T00:00:00"/>
        <d v="1972-06-01T00:00:00"/>
        <d v="1972-07-01T00:00:00"/>
        <d v="1972-08-01T00:00:00"/>
        <d v="1972-09-01T00:00:00"/>
        <d v="1972-10-01T00:00:00"/>
        <d v="1972-11-01T00:00:00"/>
        <d v="1972-12-01T00:00:00"/>
        <d v="1973-01-01T00:00:00"/>
        <d v="1973-02-01T00:00:00"/>
        <d v="1973-03-01T00:00:00"/>
        <d v="1973-04-01T00:00:00"/>
        <d v="1973-05-01T00:00:00"/>
        <d v="1973-06-01T00:00:00"/>
        <d v="1973-07-01T00:00:00"/>
        <d v="1973-08-01T00:00:00"/>
        <d v="1973-09-01T00:00:00"/>
        <d v="1973-10-01T00:00:00"/>
        <d v="1973-11-01T00:00:00"/>
        <d v="1973-12-01T00:00:00"/>
        <d v="1974-01-01T00:00:00"/>
        <d v="1974-02-01T00:00:00"/>
        <d v="1974-03-01T00:00:00"/>
        <d v="1974-04-01T00:00:00"/>
        <d v="1974-05-01T00:00:00"/>
        <d v="1974-06-01T00:00:00"/>
        <d v="1974-07-01T00:00:00"/>
        <d v="1974-08-01T00:00:00"/>
        <d v="1974-09-01T00:00:00"/>
        <d v="1974-10-01T00:00:00"/>
        <d v="1974-11-01T00:00:00"/>
        <d v="1974-12-01T00:00:00"/>
        <d v="1975-01-01T00:00:00"/>
        <d v="1975-02-01T00:00:00"/>
        <d v="1975-03-01T00:00:00"/>
        <d v="1975-04-01T00:00:00"/>
        <d v="1975-05-01T00:00:00"/>
        <d v="1975-06-01T00:00:00"/>
        <d v="1975-07-01T00:00:00"/>
        <d v="1975-08-01T00:00:00"/>
        <d v="1975-09-01T00:00:00"/>
        <d v="1975-10-01T00:00:00"/>
        <d v="1975-11-01T00:00:00"/>
        <d v="1975-12-01T00:00:00"/>
        <d v="1976-01-01T00:00:00"/>
        <d v="1976-02-01T00:00:00"/>
        <d v="1976-03-01T00:00:00"/>
        <d v="1976-04-01T00:00:00"/>
        <d v="1976-05-01T00:00:00"/>
        <d v="1976-06-01T00:00:00"/>
        <d v="1976-07-01T00:00:00"/>
        <d v="1976-08-01T00:00:00"/>
        <d v="1976-09-01T00:00:00"/>
        <d v="1976-10-01T00:00:00"/>
        <d v="1976-11-01T00:00:00"/>
        <d v="1976-12-01T00:00:00"/>
        <d v="1977-01-01T00:00:00"/>
        <d v="1977-02-01T00:00:00"/>
        <d v="1977-03-01T00:00:00"/>
        <d v="1977-04-01T00:00:00"/>
        <d v="1977-05-01T00:00:00"/>
        <d v="1977-06-01T00:00:00"/>
        <d v="1977-07-01T00:00:00"/>
        <d v="1977-08-01T00:00:00"/>
        <d v="1977-09-01T00:00:00"/>
        <d v="1977-10-01T00:00:00"/>
        <d v="1977-11-01T00:00:00"/>
        <d v="1977-12-01T00:00:00"/>
        <d v="1978-01-01T00:00:00"/>
        <d v="1978-02-01T00:00:00"/>
        <d v="1978-03-01T00:00:00"/>
        <d v="1978-04-01T00:00:00"/>
        <d v="1978-05-01T00:00:00"/>
        <d v="1978-06-01T00:00:00"/>
        <d v="1978-07-01T00:00:00"/>
        <d v="1978-08-01T00:00:00"/>
        <d v="1978-09-01T00:00:00"/>
        <d v="1978-10-01T00:00:00"/>
        <d v="1978-11-01T00:00:00"/>
        <d v="1978-12-01T00:00:00"/>
        <d v="1979-01-01T00:00:00"/>
        <d v="1979-02-01T00:00:00"/>
        <d v="1979-03-01T00:00:00"/>
        <d v="1979-04-01T00:00:00"/>
        <d v="1979-05-01T00:00:00"/>
        <d v="1979-06-01T00:00:00"/>
        <d v="1979-07-01T00:00:00"/>
        <d v="1979-08-01T00:00:00"/>
        <d v="1979-09-01T00:00:00"/>
        <d v="1979-10-01T00:00:00"/>
        <d v="1979-11-01T00:00:00"/>
        <d v="1979-12-01T00:00:00"/>
        <d v="1980-01-01T00:00:00"/>
        <d v="1980-02-01T00:00:00"/>
        <d v="1980-03-01T00:00:00"/>
        <d v="1980-04-01T00:00:00"/>
        <d v="1980-05-01T00:00:00"/>
        <d v="1980-06-01T00:00:00"/>
        <d v="1980-07-01T00:00:00"/>
        <d v="1980-08-01T00:00:00"/>
        <d v="1980-09-01T00:00:00"/>
        <d v="1980-10-01T00:00:00"/>
        <d v="1980-11-01T00:00:00"/>
        <d v="1980-12-01T00:00:00"/>
        <d v="1981-01-01T00:00:00"/>
        <d v="1981-02-01T00:00:00"/>
        <d v="1981-03-01T00:00:00"/>
        <d v="1981-04-01T00:00:00"/>
        <d v="1981-05-01T00:00:00"/>
        <d v="1981-06-01T00:00:00"/>
        <d v="1981-07-01T00:00:00"/>
        <d v="1981-08-01T00:00:00"/>
        <d v="1981-09-01T00:00:00"/>
        <d v="1981-10-01T00:00:00"/>
        <d v="1981-11-01T00:00:00"/>
        <d v="1981-12-01T00:00:00"/>
        <d v="1982-01-01T00:00:00"/>
        <d v="1982-02-01T00:00:00"/>
        <d v="1982-03-01T00:00:00"/>
        <d v="1982-04-01T00:00:00"/>
        <d v="1982-05-01T00:00:00"/>
        <d v="1982-06-01T00:00:00"/>
        <d v="1982-07-01T00:00:00"/>
        <d v="1982-08-01T00:00:00"/>
        <d v="1982-09-01T00:00:00"/>
        <d v="1982-10-01T00:00:00"/>
        <d v="1982-11-01T00:00:00"/>
        <d v="1982-12-01T00:00:00"/>
        <d v="1983-01-01T00:00:00"/>
        <d v="1983-02-01T00:00:00"/>
        <d v="1983-03-01T00:00:00"/>
        <d v="1983-04-01T00:00:00"/>
        <d v="1983-05-01T00:00:00"/>
        <d v="1983-06-01T00:00:00"/>
        <d v="1983-07-01T00:00:00"/>
        <d v="1983-08-01T00:00:00"/>
        <d v="1983-09-01T00:00:00"/>
        <d v="1983-10-01T00:00:00"/>
        <d v="1983-11-01T00:00:00"/>
        <d v="1983-12-01T00:00:00"/>
        <d v="1984-01-01T00:00:00"/>
        <d v="1984-02-01T00:00:00"/>
        <d v="1984-03-01T00:00:00"/>
        <d v="1984-04-01T00:00:00"/>
        <d v="1984-05-01T00:00:00"/>
        <d v="1984-06-01T00:00:00"/>
        <d v="1984-07-01T00:00:00"/>
        <d v="1984-08-01T00:00:00"/>
        <d v="1984-09-01T00:00:00"/>
        <d v="1984-10-01T00:00:00"/>
        <d v="1984-11-01T00:00:00"/>
        <d v="1984-12-01T00:00:00"/>
        <d v="1985-01-01T00:00:00"/>
        <d v="1985-02-01T00:00:00"/>
        <d v="1985-03-01T00:00:00"/>
        <d v="1985-04-01T00:00:00"/>
        <d v="1985-05-01T00:00:00"/>
        <d v="1985-06-01T00:00:00"/>
        <d v="1985-07-01T00:00:00"/>
        <d v="1985-08-01T00:00:00"/>
        <d v="1985-09-01T00:00:00"/>
        <d v="1985-10-01T00:00:00"/>
        <d v="1985-11-01T00:00:00"/>
        <d v="1985-12-01T00:00:00"/>
        <d v="1986-01-01T00:00:00"/>
        <d v="1986-02-01T00:00:00"/>
        <d v="1986-03-01T00:00:00"/>
        <d v="1986-04-01T00:00:00"/>
        <d v="1986-05-01T00:00:00"/>
        <d v="1986-06-01T00:00:00"/>
        <d v="1986-07-01T00:00:00"/>
        <d v="1986-08-01T00:00:00"/>
        <d v="1986-09-01T00:00:00"/>
        <d v="1986-10-01T00:00:00"/>
        <d v="1986-11-01T00:00:00"/>
        <d v="1986-12-01T00:00:00"/>
        <d v="1987-01-01T00:00:00"/>
        <d v="1987-02-01T00:00:00"/>
        <d v="1987-03-01T00:00:00"/>
        <d v="1987-04-01T00:00:00"/>
        <d v="1987-05-01T00:00:00"/>
        <d v="1987-06-01T00:00:00"/>
        <d v="1987-07-01T00:00:00"/>
        <d v="1987-08-01T00:00:00"/>
        <d v="1987-09-01T00:00:00"/>
        <d v="1987-10-01T00:00:00"/>
        <d v="1987-11-01T00:00:00"/>
        <d v="1987-12-01T00:00:00"/>
        <d v="1988-01-01T00:00:00"/>
        <d v="1988-02-01T00:00:00"/>
        <d v="1988-03-01T00:00:00"/>
        <d v="1988-04-01T00:00:00"/>
        <d v="1988-05-01T00:00:00"/>
        <d v="1988-06-01T00:00:00"/>
        <d v="1988-07-01T00:00:00"/>
        <d v="1988-08-01T00:00:00"/>
        <d v="1988-09-01T00:00:00"/>
        <d v="1988-10-01T00:00:00"/>
        <d v="1988-11-01T00:00:00"/>
        <d v="1988-12-01T00:00:00"/>
        <d v="1989-01-01T00:00:00"/>
        <d v="1989-02-01T00:00:00"/>
        <d v="1989-03-01T00:00:00"/>
        <d v="1989-04-01T00:00:00"/>
        <d v="1989-05-01T00:00:00"/>
        <d v="1989-06-01T00:00:00"/>
        <d v="1989-07-01T00:00:00"/>
        <d v="1989-08-01T00:00:00"/>
        <d v="1989-09-01T00:00:00"/>
        <d v="1989-10-01T00:00:00"/>
        <d v="1989-11-01T00:00:00"/>
        <d v="1989-12-01T00:00:00"/>
        <d v="1990-01-01T00:00:00"/>
        <d v="1990-02-01T00:00:00"/>
        <d v="1990-03-01T00:00:00"/>
        <d v="1990-04-01T00:00:00"/>
        <d v="1990-05-01T00:00:00"/>
        <d v="1990-06-01T00:00:00"/>
        <d v="1990-07-01T00:00:00"/>
        <d v="1990-08-01T00:00:00"/>
        <d v="1990-09-01T00:00:00"/>
        <d v="1990-10-01T00:00:00"/>
        <d v="1990-11-01T00:00:00"/>
        <d v="1990-12-01T00:00:00"/>
        <d v="1991-01-01T00:00:00"/>
        <d v="1991-02-01T00:00:00"/>
        <d v="1991-03-01T00:00:00"/>
        <d v="1991-04-01T00:00:00"/>
        <d v="1991-05-01T00:00:00"/>
        <d v="1991-06-01T00:00:00"/>
        <d v="1991-07-01T00:00:00"/>
        <d v="1991-08-01T00:00:00"/>
        <d v="1991-09-01T00:00:00"/>
        <d v="1991-10-01T00:00:00"/>
        <d v="1991-11-01T00:00:00"/>
        <d v="1991-12-01T00:00:00"/>
        <d v="1992-01-01T00:00:00"/>
        <d v="1992-02-01T00:00:00"/>
        <d v="1992-03-01T00:00:00"/>
        <d v="1992-04-01T00:00:00"/>
        <d v="1992-05-01T00:00:00"/>
        <d v="1992-06-01T00:00:00"/>
        <d v="1992-07-01T00:00:00"/>
        <d v="1992-08-01T00:00:00"/>
        <d v="1992-09-01T00:00:00"/>
        <d v="1992-10-01T00:00:00"/>
        <d v="1992-11-01T00:00:00"/>
        <d v="1992-12-01T00:00:00"/>
        <d v="1993-01-01T00:00:00"/>
        <d v="1993-02-01T00:00:00"/>
        <d v="1993-03-01T00:00:00"/>
        <d v="1993-04-01T00:00:00"/>
        <d v="1993-05-01T00:00:00"/>
        <d v="1993-06-01T00:00:00"/>
        <d v="1993-07-01T00:00:00"/>
        <d v="1993-08-01T00:00:00"/>
        <d v="1993-09-01T00:00:00"/>
        <d v="1993-10-01T00:00:00"/>
        <d v="1993-11-01T00:00:00"/>
        <d v="1993-12-01T00:00:00"/>
        <d v="1994-01-01T00:00:00"/>
        <d v="1994-02-01T00:00:00"/>
        <d v="1994-03-01T00:00:00"/>
        <d v="1994-04-01T00:00:00"/>
        <d v="1994-05-01T00:00:00"/>
        <d v="1994-06-01T00:00:00"/>
        <d v="1994-07-01T00:00:00"/>
        <d v="1994-08-01T00:00:00"/>
        <d v="1994-09-01T00:00:00"/>
        <d v="1994-10-01T00:00:00"/>
        <d v="1994-11-01T00:00:00"/>
        <d v="1994-12-01T00:00:00"/>
        <d v="1995-01-01T00:00:00"/>
        <d v="1995-02-01T00:00:00"/>
        <d v="1995-03-01T00:00:00"/>
        <d v="1995-04-01T00:00:00"/>
        <d v="1995-05-01T00:00:00"/>
        <d v="1995-06-01T00:00:00"/>
        <d v="1995-07-01T00:00:00"/>
        <d v="1995-08-01T00:00:00"/>
        <d v="1995-09-01T00:00:00"/>
        <d v="1995-10-01T00:00:00"/>
        <d v="1995-11-01T00:00:00"/>
        <d v="1995-12-01T00:00:00"/>
        <d v="1996-01-01T00:00:00"/>
        <d v="1996-02-01T00:00:00"/>
        <d v="1996-03-01T00:00:00"/>
        <d v="1996-04-01T00:00:00"/>
        <d v="1996-05-01T00:00:00"/>
        <d v="1996-06-01T00:00:00"/>
        <d v="1996-07-01T00:00:00"/>
        <d v="1996-08-01T00:00:00"/>
        <d v="1996-09-01T00:00:00"/>
        <d v="1996-10-01T00:00:00"/>
        <d v="1996-11-01T00:00:00"/>
        <d v="1996-12-01T00:00:00"/>
        <d v="1997-01-01T00:00:00"/>
        <d v="1997-02-01T00:00:00"/>
        <d v="1997-03-01T00:00:00"/>
        <d v="1997-04-01T00:00:00"/>
        <d v="1997-05-01T00:00:00"/>
        <d v="1997-06-01T00:00:00"/>
        <d v="1997-07-01T00:00:00"/>
        <d v="1997-08-01T00:00:00"/>
        <d v="1997-09-01T00:00:00"/>
        <d v="1997-10-01T00:00:00"/>
        <d v="1997-11-01T00:00:00"/>
        <d v="1997-12-01T00:00:00"/>
        <d v="1998-01-01T00:00:00"/>
        <d v="1998-02-01T00:00:00"/>
        <d v="1998-03-01T00:00:00"/>
        <d v="1998-04-01T00:00:00"/>
        <d v="1998-05-01T00:00:00"/>
        <d v="1998-06-01T00:00:00"/>
        <d v="1998-07-01T00:00:00"/>
        <d v="1998-08-01T00:00:00"/>
        <d v="1998-09-01T00:00:00"/>
        <d v="1998-10-01T00:00:00"/>
        <d v="1998-11-01T00:00:00"/>
        <d v="1998-12-01T00:00:00"/>
        <d v="1999-01-01T00:00:00"/>
        <d v="1999-02-01T00:00:00"/>
        <d v="1999-03-01T00:00:00"/>
        <d v="1999-04-01T00:00:00"/>
        <d v="1999-05-01T00:00:00"/>
        <d v="1999-06-01T00:00:00"/>
        <d v="1999-07-01T00:00:00"/>
        <d v="1999-08-01T00:00:00"/>
        <d v="1999-09-01T00:00:00"/>
        <d v="1999-10-01T00:00:00"/>
        <d v="1999-11-01T00:00:00"/>
        <d v="1999-12-01T00:00:00"/>
        <d v="2000-01-01T00:00:00"/>
        <d v="2000-02-01T00:00:00"/>
        <d v="2000-03-01T00:00:00"/>
        <d v="2000-04-01T00:00:00"/>
        <d v="2000-05-01T00:00:00"/>
        <d v="2000-06-01T00:00:00"/>
        <d v="2000-07-01T00:00:00"/>
        <d v="2000-08-01T00:00:00"/>
        <d v="2000-09-01T00:00:00"/>
        <d v="2000-10-01T00:00:00"/>
        <d v="2000-11-01T00:00:00"/>
        <d v="2000-12-01T00:00:00"/>
        <d v="2001-01-01T00:00:00"/>
        <d v="2001-02-01T00:00:00"/>
        <d v="2001-03-01T00:00:00"/>
        <d v="2001-04-01T00:00:00"/>
        <d v="2001-05-01T00:00:00"/>
        <d v="2001-06-01T00:00:00"/>
        <d v="2001-07-01T00:00:00"/>
        <d v="2001-08-01T00:00:00"/>
        <d v="2001-09-01T00:00:00"/>
        <d v="2001-10-01T00:00:00"/>
        <d v="2001-11-01T00:00:00"/>
        <d v="2001-12-01T00:00:00"/>
        <d v="2002-01-01T00:00:00"/>
        <d v="2002-02-01T00:00:00"/>
        <d v="2002-03-01T00:00:00"/>
        <d v="2002-04-01T00:00:00"/>
        <d v="2002-05-01T00:00:00"/>
        <d v="2002-06-01T00:00:00"/>
        <d v="2002-07-01T00:00:00"/>
        <d v="2002-08-01T00:00:00"/>
        <d v="2002-09-01T00:00:00"/>
        <d v="2002-10-01T00:00:00"/>
        <d v="2002-11-01T00:00:00"/>
        <d v="2002-12-01T00:00:00"/>
        <d v="2003-01-01T00:00:00"/>
        <d v="2003-02-01T00:00:00"/>
        <d v="2003-03-01T00:00:00"/>
        <d v="2003-04-01T00:00:00"/>
        <d v="2003-05-01T00:00:00"/>
        <d v="2003-06-01T00:00:00"/>
        <d v="2003-07-01T00:00:00"/>
        <d v="2003-08-01T00:00:00"/>
        <d v="2003-09-01T00:00:00"/>
        <d v="2003-10-01T00:00:00"/>
        <d v="2003-11-01T00:00:00"/>
        <d v="2003-12-01T00:00:00"/>
        <d v="2004-01-01T00:00:00"/>
        <d v="2004-02-01T00:00:00"/>
        <d v="2004-03-01T00:00:00"/>
        <d v="2004-04-01T00:00:00"/>
        <d v="2004-05-01T00:00:00"/>
        <d v="2004-06-01T00:00:00"/>
        <d v="2004-07-01T00:00:00"/>
        <d v="2004-08-01T00:00:00"/>
        <d v="2004-09-01T00:00:00"/>
        <d v="2004-10-01T00:00:00"/>
        <d v="2004-11-01T00:00:00"/>
        <d v="2004-12-01T00:00:00"/>
        <d v="2005-01-01T00:00:00"/>
        <d v="2005-02-01T00:00:00"/>
        <d v="2005-03-01T00:00:00"/>
        <d v="2005-04-01T00:00:00"/>
        <d v="2005-05-01T00:00:00"/>
        <d v="2005-06-01T00:00:00"/>
        <d v="2005-07-01T00:00:00"/>
        <d v="2005-08-01T00:00:00"/>
        <d v="2005-09-01T00:00:00"/>
        <d v="2005-10-01T00:00:00"/>
        <d v="2005-11-01T00:00:00"/>
        <d v="2005-12-01T00:00:00"/>
        <d v="2006-01-01T00:00:00"/>
        <d v="2006-02-01T00:00:00"/>
        <d v="2006-03-01T00:00:00"/>
        <d v="2006-04-01T00:00:00"/>
        <d v="2006-05-01T00:00:00"/>
        <d v="2006-06-01T00:00:00"/>
        <d v="2006-07-01T00:00:00"/>
        <d v="2006-08-01T00:00:00"/>
        <d v="2006-09-01T00:00:00"/>
        <d v="2006-10-01T00:00:00"/>
        <d v="2006-11-01T00:00:00"/>
        <d v="2006-12-01T00:00:00"/>
        <d v="2007-01-01T00:00:00"/>
        <d v="2007-02-01T00:00:00"/>
        <d v="2007-03-01T00:00:00"/>
        <d v="2007-04-01T00:00:00"/>
        <d v="2007-05-01T00:00:00"/>
        <d v="2007-06-01T00:00:00"/>
        <d v="2007-07-01T00:00:00"/>
        <d v="2007-08-01T00:00:00"/>
        <d v="2007-09-01T00:00:00"/>
        <d v="2007-10-01T00:00:00"/>
        <d v="2007-11-01T00:00:00"/>
        <d v="2007-12-01T00:00:00"/>
        <d v="2008-01-01T00:00:00"/>
        <d v="2008-02-01T00:00:00"/>
        <d v="2008-03-01T00:00:00"/>
        <d v="2008-04-01T00:00:00"/>
        <d v="2008-05-01T00:00:00"/>
        <d v="2008-06-01T00:00:00"/>
        <d v="2008-07-01T00:00:00"/>
        <d v="2008-08-01T00:00:00"/>
        <d v="2008-09-01T00:00:00"/>
        <d v="2008-10-01T00:00:00"/>
        <d v="2008-11-01T00:00:00"/>
        <d v="2008-12-01T00:00:00"/>
        <d v="2009-01-01T00:00:00"/>
        <d v="2009-02-01T00:00:00"/>
        <d v="2009-03-01T00:00:00"/>
        <d v="2009-04-01T00:00:00"/>
        <d v="2009-05-01T00:00:00"/>
        <d v="2009-06-01T00:00:00"/>
        <d v="2009-07-01T00:00:00"/>
        <d v="2009-08-01T00:00:00"/>
        <d v="2009-09-01T00:00:00"/>
        <d v="2009-10-01T00:00:00"/>
        <d v="2009-11-01T00:00:00"/>
        <d v="2009-12-01T00:00:00"/>
        <d v="2010-01-01T00:00:00"/>
        <d v="2010-02-01T00:00:00"/>
        <d v="2010-03-01T00:00:00"/>
        <d v="2010-04-01T00:00:00"/>
        <d v="2010-05-01T00:00:00"/>
        <d v="2010-06-01T00:00:00"/>
        <d v="2010-07-01T00:00:00"/>
        <d v="2010-08-01T00:00:00"/>
        <d v="2010-09-01T00:00:00"/>
        <d v="2010-10-01T00:00:00"/>
        <d v="2010-11-01T00:00:00"/>
        <d v="2010-12-01T00:00:00"/>
        <d v="2011-01-01T00:00:00"/>
        <d v="2011-02-01T00:00:00"/>
        <d v="2011-03-01T00:00:00"/>
        <d v="2011-04-01T00:00:00"/>
        <d v="2011-05-01T00:00:00"/>
        <d v="2011-06-01T00:00:00"/>
        <d v="2011-07-01T00:00:00"/>
        <d v="2011-08-01T00:00:00"/>
        <d v="2011-09-01T00:00:00"/>
        <d v="2011-10-01T00:00:00"/>
        <d v="2011-11-01T00:00:00"/>
        <d v="2011-12-01T00:00:00"/>
        <d v="2012-01-01T00:00:00"/>
        <d v="2012-02-01T00:00:00"/>
        <d v="2012-03-01T00:00:00"/>
        <d v="2012-04-01T00:00:00"/>
        <d v="2012-05-01T00:00:00"/>
        <d v="2012-06-01T00:00:00"/>
        <d v="2012-07-01T00:00:00"/>
        <d v="2012-08-01T00:00:00"/>
        <d v="2012-09-01T00:00:00"/>
        <d v="2012-10-01T00:00:00"/>
        <d v="2012-11-01T00:00:00"/>
        <d v="2012-12-01T00:00:00"/>
        <d v="2013-01-01T00:00:00"/>
        <d v="2013-02-01T00:00:00"/>
        <d v="2013-03-01T00:00:00"/>
        <d v="2013-04-01T00:00:00"/>
        <d v="2013-05-01T00:00:00"/>
        <d v="2013-06-01T00:00:00"/>
        <d v="2013-07-01T00:00:00"/>
        <d v="2013-08-01T00:00:00"/>
        <d v="2013-09-01T00:00:00"/>
        <d v="2013-10-01T00:00:00"/>
        <d v="2013-11-01T00:00:00"/>
        <d v="2013-12-01T00:00:00"/>
        <d v="2014-01-01T00:00:00"/>
        <d v="2014-02-01T00:00:00"/>
        <d v="2014-03-01T00:00:00"/>
        <d v="2014-04-01T00:00:00"/>
        <d v="2014-05-01T00:00:00"/>
        <d v="2014-06-01T00:00:00"/>
        <d v="2014-07-01T00:00:00"/>
        <d v="2014-08-01T00:00:00"/>
        <d v="2014-09-01T00:00:00"/>
        <d v="2014-10-01T00:00:00"/>
        <d v="2014-11-01T00:00:00"/>
        <d v="2014-12-01T00:00:00"/>
        <d v="2015-01-01T00:00:00"/>
        <d v="2015-02-01T00:00:00"/>
        <d v="2015-03-01T00:00:00"/>
        <d v="2015-04-01T00:00:00"/>
        <d v="2015-05-01T00:00:00"/>
        <d v="2015-06-01T00:00:00"/>
        <d v="2015-07-01T00:00:00"/>
        <d v="2015-08-01T00:00:00"/>
        <d v="2015-09-01T00:00:00"/>
        <d v="2015-10-01T00:00:00"/>
        <d v="2015-11-01T00:00:00"/>
        <d v="2015-12-01T00:00:00"/>
        <d v="2016-01-01T00:00:00"/>
        <d v="2016-02-01T00:00:00"/>
        <d v="2016-03-01T00:00:00"/>
        <d v="2016-04-01T00:00:00"/>
        <d v="2016-05-01T00:00:00"/>
        <d v="2016-06-01T00:00:00"/>
        <d v="2016-07-01T00:00:00"/>
        <d v="2016-08-01T00:00:00"/>
        <d v="2016-09-01T00:00:00"/>
        <d v="2016-10-01T00:00:00"/>
        <d v="2016-11-01T00:00:00"/>
        <d v="2016-12-01T00:00:00"/>
        <d v="2017-01-01T00:00:00"/>
        <d v="2017-02-01T00:00:00"/>
        <d v="2017-03-01T00:00:00"/>
        <d v="2017-04-01T00:00:00"/>
        <d v="2017-05-01T00:00:00"/>
        <d v="2017-06-01T00:00:00"/>
        <d v="2017-07-01T00:00:00"/>
        <d v="2017-08-01T00:00:00"/>
        <d v="2017-09-01T00:00:00"/>
        <d v="2017-10-01T00:00:00"/>
        <d v="2017-11-01T00:00:00"/>
        <d v="2017-12-01T00:00:00"/>
        <d v="2018-01-01T00:00:00"/>
        <d v="2018-02-01T00:00:00"/>
        <d v="2018-03-01T00:00:00"/>
        <d v="2018-04-01T00:00:00"/>
        <d v="2018-05-01T00:00:00"/>
        <d v="2018-06-01T00:00:00"/>
        <d v="2018-07-01T00:00:00"/>
        <d v="2018-08-01T00:00:00"/>
        <d v="2018-09-01T00:00:00"/>
        <d v="2018-10-01T00:00:00"/>
        <d v="2018-11-01T00:00:00"/>
        <d v="2018-12-01T00:00:00"/>
        <d v="2019-01-01T00:00:00"/>
        <d v="2019-02-01T00:00:00"/>
        <d v="2019-03-01T00:00:00"/>
        <d v="2019-04-01T00:00:00"/>
        <d v="2019-05-01T00:00:00"/>
        <d v="2019-06-01T00:00:00"/>
        <d v="2019-07-01T00:00:00"/>
        <d v="2019-08-01T00:00:00"/>
        <d v="2019-09-01T00:00:00"/>
        <d v="2019-10-01T00:00:00"/>
        <d v="2019-11-01T00:00:00"/>
        <d v="2019-12-01T00:00:00"/>
        <d v="2020-01-01T00:00:00"/>
        <d v="2020-02-01T00:00:00"/>
        <d v="2020-03-01T00:00:00"/>
        <d v="2020-04-01T00:00:00"/>
        <d v="2020-05-01T00:00:00"/>
        <d v="2020-06-01T00:00:00"/>
        <d v="2020-07-01T00:00:00"/>
        <d v="2020-08-01T00:00:00"/>
        <d v="2020-09-01T00:00:00"/>
        <d v="2020-10-01T00:00:00"/>
        <d v="2020-11-01T00:00:00"/>
        <d v="2020-12-01T00:00:00"/>
        <d v="2021-01-01T00:00:00"/>
        <d v="2021-02-01T00:00:00"/>
        <d v="2021-03-01T00:00:00"/>
        <d v="2021-04-01T00:00:00"/>
        <d v="2021-05-01T00:00:00"/>
        <d v="2021-06-01T00:00:00"/>
        <d v="2021-07-01T00:00:00"/>
        <d v="2021-08-01T00:00:00"/>
        <d v="2021-09-01T00:00:00"/>
        <d v="2021-10-01T00:00:00"/>
        <d v="2021-11-01T00:00:00"/>
        <d v="1996-11-21T00:00:00" u="1"/>
        <d v="2000-09-29T00:00:00" u="1"/>
        <d v="1997-11-21T00:00:00" u="1"/>
        <d v="1999-10-25T00:00:00" u="1"/>
        <d v="1996-12-17T00:00:00" u="1"/>
        <d v="2000-10-25T00:00:00" u="1"/>
        <d v="1997-12-17T00:00:00" u="1"/>
        <d v="2001-10-25T00:00:00" u="1"/>
        <d v="2003-09-29T00:00:00" u="1"/>
        <d v="1998-12-17T00:00:00" u="1"/>
        <d v="2000-11-21T00:00:00" u="1"/>
        <d v="2002-10-25T00:00:00" u="1"/>
        <d v="2004-09-29T00:00:00" u="1"/>
        <d v="1999-12-17T00:00:00" u="1"/>
        <d v="2001-11-21T00:00:00" u="1"/>
        <d v="2005-09-29T00:00:00" u="1"/>
        <d v="2002-11-21T00:00:00" u="1"/>
        <d v="2004-10-25T00:00:00" u="1"/>
        <d v="2006-09-29T00:00:00" u="1"/>
        <d v="2001-12-17T00:00:00" u="1"/>
        <d v="2003-11-21T00:00:00" u="1"/>
        <d v="2005-10-25T00:00:00" u="1"/>
        <d v="2002-12-17T00:00:00" u="1"/>
        <d v="2006-10-25T00:00:00" u="1"/>
        <d v="2008-09-29T00:00:00" u="1"/>
        <d v="2003-12-17T00:00:00" u="1"/>
        <d v="2005-11-21T00:00:00" u="1"/>
        <d v="2007-10-25T00:00:00" u="1"/>
        <d v="2009-09-29T00:00:00" u="1"/>
        <d v="2004-12-17T00:00:00" u="1"/>
        <d v="2006-11-21T00:00:00" u="1"/>
        <d v="2010-09-29T00:00:00" u="1"/>
        <d v="2007-11-21T00:00:00" u="1"/>
        <d v="2011-09-29T00:00:00" u="1"/>
        <d v="2008-11-21T00:00:00" u="1"/>
        <d v="2010-10-25T00:00:00" u="1"/>
        <d v="2007-12-17T00:00:00" u="1"/>
        <d v="2011-10-25T00:00:00" u="1"/>
        <d v="1981-10-27T00:00:00" u="1"/>
        <d v="2008-12-17T00:00:00" u="1"/>
        <d v="2012-10-25T00:00:00" u="1"/>
        <d v="2014-09-29T00:00:00" u="1"/>
        <d v="1982-10-27T00:00:00" u="1"/>
        <d v="2009-12-17T00:00:00" u="1"/>
        <d v="2011-11-21T00:00:00" u="1"/>
        <d v="2013-10-25T00:00:00" u="1"/>
        <d v="2015-09-29T00:00:00" u="1"/>
        <d v="1981-11-23T00:00:00" u="1"/>
        <d v="1983-10-27T00:00:00" u="1"/>
        <d v="2010-12-17T00:00:00" u="1"/>
        <d v="2012-11-21T00:00:00" u="1"/>
        <d v="2016-09-29T00:00:00" u="1"/>
        <d v="1980-12-19T00:00:00" u="1"/>
        <d v="1982-11-23T00:00:00" u="1"/>
        <d v="2013-11-21T00:00:00" u="1"/>
        <d v="2017-09-29T00:00:00" u="1"/>
        <d v="1983-11-23T00:00:00" u="1"/>
        <d v="2012-12-17T00:00:00" u="1"/>
        <d v="2014-11-21T00:00:00" u="1"/>
        <d v="2016-10-25T00:00:00" u="1"/>
        <d v="1984-11-23T00:00:00" u="1"/>
        <d v="1986-10-27T00:00:00" u="1"/>
        <d v="2013-12-17T00:00:00" u="1"/>
        <d v="2017-10-25T00:00:00" u="1"/>
        <d v="1983-12-19T00:00:00" u="1"/>
        <d v="1987-10-27T00:00:00" u="1"/>
        <d v="2014-12-17T00:00:00" u="1"/>
        <d v="2016-11-21T00:00:00" u="1"/>
        <d v="2018-10-25T00:00:00" u="1"/>
        <d v="1984-12-19T00:00:00" u="1"/>
        <d v="1988-10-27T00:00:00" u="1"/>
        <d v="2015-12-17T00:00:00" u="1"/>
        <d v="2017-11-21T00:00:00" u="1"/>
        <d v="2019-10-25T00:00:00" u="1"/>
        <d v="1985-12-19T00:00:00" u="1"/>
        <d v="1987-11-23T00:00:00" u="1"/>
        <d v="1989-10-27T00:00:00" u="1"/>
        <d v="2018-11-21T00:00:00" u="1"/>
        <d v="1986-12-19T00:00:00" u="1"/>
        <d v="1988-11-23T00:00:00" u="1"/>
        <d v="2019-11-21T00:00:00" u="1"/>
        <d v="2018-12-17T00:00:00" u="1"/>
        <d v="1988-12-19T00:00:00" u="1"/>
        <d v="1990-11-23T00:00:00" u="1"/>
        <d v="1992-10-27T00:00:00" u="1"/>
        <d v="2019-12-17T00:00:00" u="1"/>
        <d v="1989-12-19T00:00:00" u="1"/>
        <d v="1993-10-27T00:00:00" u="1"/>
        <d v="1990-12-19T00:00:00" u="1"/>
        <d v="1992-11-23T00:00:00" u="1"/>
        <d v="1994-10-27T00:00:00" u="1"/>
        <d v="1991-12-19T00:00:00" u="1"/>
        <d v="1993-11-23T00:00:00" u="1"/>
        <d v="1995-10-27T00:00:00" u="1"/>
        <d v="1994-11-23T00:00:00" u="1"/>
        <d v="1997-10-27T00:00:00" u="1"/>
        <d v="1994-12-19T00:00:00" u="1"/>
        <d v="1998-10-27T00:00:00" u="1"/>
        <d v="1995-12-19T00:00:00" u="1"/>
        <d v="1999-10-27T00:00:00" u="1"/>
        <d v="1996-12-19T00:00:00" u="1"/>
        <d v="1998-11-23T00:00:00" u="1"/>
        <d v="2000-10-27T00:00:00" u="1"/>
        <d v="1997-12-19T00:00:00" u="1"/>
        <d v="1999-11-23T00:00:00" u="1"/>
        <d v="2001-11-23T00:00:00" u="1"/>
        <d v="2003-10-27T00:00:00" u="1"/>
        <d v="2000-12-19T00:00:00" u="1"/>
        <d v="2004-10-27T00:00:00" u="1"/>
        <d v="2001-12-19T00:00:00" u="1"/>
        <d v="2005-10-27T00:00:00" u="1"/>
        <d v="2002-12-19T00:00:00" u="1"/>
        <d v="2004-11-23T00:00:00" u="1"/>
        <d v="2006-10-27T00:00:00" u="1"/>
        <d v="2003-12-19T00:00:00" u="1"/>
        <d v="2005-11-23T00:00:00" u="1"/>
        <d v="2008-10-27T00:00:00" u="1"/>
        <d v="2005-12-19T00:00:00" u="1"/>
        <d v="2007-11-23T00:00:00" u="1"/>
        <d v="2009-10-27T00:00:00" u="1"/>
        <d v="2006-12-19T00:00:00" u="1"/>
        <d v="2010-10-27T00:00:00" u="1"/>
        <d v="2007-12-19T00:00:00" u="1"/>
        <d v="2009-11-23T00:00:00" u="1"/>
        <d v="2011-10-27T00:00:00" u="1"/>
        <d v="1981-10-29T00:00:00" u="1"/>
        <d v="2008-12-19T00:00:00" u="1"/>
        <d v="2010-11-23T00:00:00" u="1"/>
        <d v="1982-10-29T00:00:00" u="1"/>
        <d v="2011-11-23T00:00:00" u="1"/>
        <d v="1981-11-25T00:00:00" u="1"/>
        <d v="2012-11-23T00:00:00" u="1"/>
        <d v="2014-10-27T00:00:00" u="1"/>
        <d v="1984-10-29T00:00:00" u="1"/>
        <d v="2011-12-19T00:00:00" u="1"/>
        <d v="2015-10-27T00:00:00" u="1"/>
        <d v="1981-12-21T00:00:00" u="1"/>
        <d v="1983-11-25T00:00:00" u="1"/>
        <d v="1985-10-29T00:00:00" u="1"/>
        <d v="2012-12-19T00:00:00" u="1"/>
        <d v="2016-10-27T00:00:00" u="1"/>
        <d v="1982-12-21T00:00:00" u="1"/>
        <d v="1986-10-29T00:00:00" u="1"/>
        <d v="2013-12-19T00:00:00" u="1"/>
        <d v="2015-11-23T00:00:00" u="1"/>
        <d v="2017-10-27T00:00:00" u="1"/>
        <d v="1983-12-21T00:00:00" u="1"/>
        <d v="1985-11-25T00:00:00" u="1"/>
        <d v="1987-10-29T00:00:00" u="1"/>
        <d v="2014-12-19T00:00:00" u="1"/>
        <d v="2016-11-23T00:00:00" u="1"/>
        <d v="1984-12-21T00:00:00" u="1"/>
        <d v="1986-11-25T00:00:00" u="1"/>
        <d v="1987-11-25T00:00:00" u="1"/>
        <d v="2016-12-19T00:00:00" u="1"/>
        <d v="2018-11-23T00:00:00" u="1"/>
        <d v="1988-11-25T00:00:00" u="1"/>
        <d v="1990-10-29T00:00:00" u="1"/>
        <d v="2017-12-19T00:00:00" u="1"/>
        <d v="1987-12-21T00:00:00" u="1"/>
        <d v="1991-10-29T00:00:00" u="1"/>
        <d v="2018-12-19T00:00:00" u="1"/>
        <d v="1988-12-21T00:00:00" u="1"/>
        <d v="1992-10-29T00:00:00" u="1"/>
        <d v="2019-12-19T00:00:00" u="1"/>
        <d v="1989-12-21T00:00:00" u="1"/>
        <d v="1991-11-25T00:00:00" u="1"/>
        <d v="1993-10-29T00:00:00" u="1"/>
        <d v="1990-12-21T00:00:00" u="1"/>
        <d v="1992-11-25T00:00:00" u="1"/>
        <d v="1981-01-02T00:00:00" u="1"/>
        <d v="1992-12-21T00:00:00" u="1"/>
        <d v="1994-11-25T00:00:00" u="1"/>
        <d v="1996-10-29T00:00:00" u="1"/>
        <d v="1993-12-21T00:00:00" u="1"/>
        <d v="1997-10-29T00:00:00" u="1"/>
        <d v="1994-12-21T00:00:00" u="1"/>
        <d v="1996-11-25T00:00:00" u="1"/>
        <d v="1998-10-29T00:00:00" u="1"/>
        <d v="1985-01-02T00:00:00" u="1"/>
        <d v="1995-12-21T00:00:00" u="1"/>
        <d v="1997-11-25T00:00:00" u="1"/>
        <d v="1999-10-29T00:00:00" u="1"/>
        <d v="1986-01-02T00:00:00" u="1"/>
        <d v="1998-11-25T00:00:00" u="1"/>
        <d v="1987-01-02T00:00:00" u="1"/>
        <d v="2001-10-29T00:00:00" u="1"/>
        <d v="1998-12-21T00:00:00" u="1"/>
        <d v="2002-10-29T00:00:00" u="1"/>
        <d v="1999-12-21T00:00:00" u="1"/>
        <d v="2003-10-29T00:00:00" u="1"/>
        <d v="1990-01-02T00:00:00" u="1"/>
        <d v="2000-12-21T00:00:00" u="1"/>
        <d v="2002-11-25T00:00:00" u="1"/>
        <d v="2004-10-29T00:00:00" u="1"/>
        <d v="1991-01-02T00:00:00" u="1"/>
        <d v="2001-12-21T00:00:00" u="1"/>
        <d v="2003-11-25T00:00:00" u="1"/>
        <d v="1992-01-02T00:00:00" u="1"/>
        <d v="2005-11-25T00:00:00" u="1"/>
        <d v="2007-10-29T00:00:00" u="1"/>
        <d v="2004-12-21T00:00:00" u="1"/>
        <d v="2008-10-29T00:00:00" u="1"/>
        <d v="2005-12-21T00:00:00" u="1"/>
        <d v="2009-10-29T00:00:00" u="1"/>
        <d v="1996-01-02T00:00:00" u="1"/>
        <d v="2006-12-21T00:00:00" u="1"/>
        <d v="2008-11-25T00:00:00" u="1"/>
        <d v="2010-10-29T00:00:00" u="1"/>
        <d v="1997-01-02T00:00:00" u="1"/>
        <d v="2007-12-21T00:00:00" u="1"/>
        <d v="2009-11-25T00:00:00" u="1"/>
        <d v="1998-01-02T00:00:00" u="1"/>
        <d v="2009-12-21T00:00:00" u="1"/>
        <d v="2011-11-25T00:00:00" u="1"/>
        <d v="2013-10-29T00:00:00" u="1"/>
        <d v="1981-11-27T00:00:00" u="1"/>
        <d v="1983-10-31T00:00:00" u="1"/>
        <d v="2010-12-21T00:00:00" u="1"/>
        <d v="2014-10-29T00:00:00" u="1"/>
        <d v="1980-12-23T00:00:00" u="1"/>
        <d v="1984-10-31T00:00:00" u="1"/>
        <d v="2001-01-02T00:00:00" u="1"/>
        <d v="2011-12-21T00:00:00" u="1"/>
        <d v="2013-11-25T00:00:00" u="1"/>
        <d v="2015-10-29T00:00:00" u="1"/>
        <d v="1981-12-23T00:00:00" u="1"/>
        <d v="1985-10-31T00:00:00" u="1"/>
        <d v="2002-01-02T00:00:00" u="1"/>
        <d v="2012-12-21T00:00:00" u="1"/>
        <d v="2014-11-25T00:00:00" u="1"/>
        <d v="1982-12-23T00:00:00" u="1"/>
        <d v="1984-11-27T00:00:00" u="1"/>
        <d v="1986-10-31T00:00:00" u="1"/>
        <d v="2003-01-02T00:00:00" u="1"/>
        <d v="2015-11-25T00:00:00" u="1"/>
        <d v="1983-12-23T00:00:00" u="1"/>
        <d v="1985-11-27T00:00:00" u="1"/>
        <d v="2004-01-02T00:00:00" u="1"/>
        <d v="2016-11-25T00:00:00" u="1"/>
        <d v="2018-10-29T00:00:00" u="1"/>
        <d v="1988-10-31T00:00:00" u="1"/>
        <d v="2015-12-21T00:00:00" u="1"/>
        <d v="2019-10-29T00:00:00" u="1"/>
        <d v="1985-12-23T00:00:00" u="1"/>
        <d v="1987-11-27T00:00:00" u="1"/>
        <d v="1989-10-31T00:00:00" u="1"/>
        <d v="2016-12-21T00:00:00" u="1"/>
        <d v="1986-12-23T00:00:00" u="1"/>
        <d v="1990-10-31T00:00:00" u="1"/>
        <d v="2017-12-21T00:00:00" u="1"/>
        <d v="2019-11-25T00:00:00" u="1"/>
        <d v="1987-12-23T00:00:00" u="1"/>
        <d v="1989-11-27T00:00:00" u="1"/>
        <d v="1991-10-31T00:00:00" u="1"/>
        <d v="2008-01-02T00:00:00" u="1"/>
        <d v="2018-12-21T00:00:00" u="1"/>
        <d v="1988-12-23T00:00:00" u="1"/>
        <d v="1990-11-27T00:00:00" u="1"/>
        <d v="2009-01-02T00:00:00" u="1"/>
        <d v="1991-11-27T00:00:00" u="1"/>
        <d v="1992-11-27T00:00:00" u="1"/>
        <d v="1994-10-31T00:00:00" u="1"/>
        <d v="1991-12-23T00:00:00" u="1"/>
        <d v="1995-10-31T00:00:00" u="1"/>
        <d v="1982-01-04T00:00:00" u="1"/>
        <d v="1992-12-23T00:00:00" u="1"/>
        <d v="1996-10-31T00:00:00" u="1"/>
        <d v="2013-01-02T00:00:00" u="1"/>
        <d v="1983-01-04T00:00:00" u="1"/>
        <d v="1993-12-23T00:00:00" u="1"/>
        <d v="1995-11-27T00:00:00" u="1"/>
        <d v="1997-10-31T00:00:00" u="1"/>
        <d v="2014-01-02T00:00:00" u="1"/>
        <d v="1984-01-04T00:00:00" u="1"/>
        <d v="1994-12-23T00:00:00" u="1"/>
        <d v="1996-11-27T00:00:00" u="1"/>
        <d v="2015-01-02T00:00:00" u="1"/>
        <d v="1985-01-04T00:00:00" u="1"/>
        <d v="1996-12-23T00:00:00" u="1"/>
        <d v="1998-11-27T00:00:00" u="1"/>
        <d v="2000-10-31T00:00:00" u="1"/>
        <d v="1997-12-23T00:00:00" u="1"/>
        <d v="2001-10-31T00:00:00" u="1"/>
        <d v="2018-01-02T00:00:00" u="1"/>
        <d v="1988-01-04T00:00:00" u="1"/>
        <d v="1998-12-23T00:00:00" u="1"/>
        <d v="2000-11-27T00:00:00" u="1"/>
        <d v="2002-10-31T00:00:00" u="1"/>
        <d v="2019-01-02T00:00:00" u="1"/>
        <d v="1989-01-04T00:00:00" u="1"/>
        <d v="1999-12-23T00:00:00" u="1"/>
        <d v="2001-11-27T00:00:00" u="1"/>
        <d v="2003-10-31T00:00:00" u="1"/>
        <d v="2020-01-02T00:00:00" u="1"/>
        <d v="1990-01-04T00:00:00" u="1"/>
        <d v="2002-11-27T00:00:00" u="1"/>
        <d v="1991-01-04T00:00:00" u="1"/>
        <d v="2005-10-31T00:00:00" u="1"/>
        <d v="2002-12-23T00:00:00" u="1"/>
        <d v="2006-10-31T00:00:00" u="1"/>
        <d v="1993-01-04T00:00:00" u="1"/>
        <d v="2003-12-23T00:00:00" u="1"/>
        <d v="2007-10-31T00:00:00" u="1"/>
        <d v="1994-01-04T00:00:00" u="1"/>
        <d v="2004-12-23T00:00:00" u="1"/>
        <d v="2006-11-27T00:00:00" u="1"/>
        <d v="2008-10-31T00:00:00" u="1"/>
        <d v="1995-01-04T00:00:00" u="1"/>
        <d v="2005-12-23T00:00:00" u="1"/>
        <d v="2007-11-27T00:00:00" u="1"/>
        <d v="1996-01-04T00:00:00" u="1"/>
        <d v="2009-11-27T00:00:00" u="1"/>
        <d v="2011-10-31T00:00:00" u="1"/>
        <d v="2008-12-23T00:00:00" u="1"/>
        <d v="2012-10-31T00:00:00" u="1"/>
        <d v="1999-01-04T00:00:00" u="1"/>
        <d v="2009-12-23T00:00:00" u="1"/>
        <d v="2013-10-31T00:00:00" u="1"/>
        <d v="2000-01-04T00:00:00" u="1"/>
        <d v="2010-12-23T00:00:00" u="1"/>
        <d v="2012-11-27T00:00:00" u="1"/>
        <d v="2014-10-31T00:00:00" u="1"/>
        <d v="1982-11-29T00:00:00" u="1"/>
        <d v="2001-01-04T00:00:00" u="1"/>
        <d v="2011-12-23T00:00:00" u="1"/>
        <d v="2013-11-27T00:00:00" u="1"/>
        <d v="1983-11-29T00:00:00" u="1"/>
        <d v="2002-01-04T00:00:00" u="1"/>
        <d v="2016-10-31T00:00:00" u="1"/>
        <d v="1984-11-29T00:00:00" u="1"/>
        <d v="2013-12-23T00:00:00" u="1"/>
        <d v="2015-11-27T00:00:00" u="1"/>
        <d v="2017-10-31T00:00:00" u="1"/>
        <d v="1985-11-29T00:00:00" u="1"/>
        <d v="2014-12-23T00:00:00" u="1"/>
        <d v="2018-10-31T00:00:00" u="1"/>
        <d v="2005-01-04T00:00:00" u="1"/>
        <d v="2015-12-23T00:00:00" u="1"/>
        <d v="2017-11-27T00:00:00" u="1"/>
        <d v="2019-10-31T00:00:00" u="1"/>
        <d v="2006-01-04T00:00:00" u="1"/>
        <d v="2016-12-23T00:00:00" u="1"/>
        <d v="2018-11-27T00:00:00" u="1"/>
        <d v="1988-11-29T00:00:00" u="1"/>
        <d v="2007-01-04T00:00:00" u="1"/>
        <d v="2019-11-27T00:00:00" u="1"/>
        <d v="1989-11-29T00:00:00" u="1"/>
        <d v="2008-01-04T00:00:00" u="1"/>
        <d v="1990-11-29T00:00:00" u="1"/>
        <d v="2019-12-23T00:00:00" u="1"/>
        <d v="1991-11-29T00:00:00" u="1"/>
        <d v="2010-01-04T00:00:00" u="1"/>
        <d v="2011-01-04T00:00:00" u="1"/>
        <d v="1981-01-06T00:00:00" u="1"/>
        <d v="1993-11-29T00:00:00" u="1"/>
        <d v="2012-01-04T00:00:00" u="1"/>
        <d v="1982-01-06T00:00:00" u="1"/>
        <d v="1994-11-29T00:00:00" u="1"/>
        <d v="2013-01-04T00:00:00" u="1"/>
        <d v="1981-02-02T00:00:00" u="1"/>
        <d v="1983-01-06T00:00:00" u="1"/>
        <d v="1995-11-29T00:00:00" u="1"/>
        <d v="1982-02-02T00:00:00" u="1"/>
        <d v="1984-01-06T00:00:00" u="1"/>
        <d v="1996-11-29T00:00:00" u="1"/>
        <d v="1983-02-02T00:00:00" u="1"/>
        <d v="2016-01-04T00:00:00" u="1"/>
        <d v="1984-02-02T00:00:00" u="1"/>
        <d v="1986-01-06T00:00:00" u="1"/>
        <d v="2017-01-04T00:00:00" u="1"/>
        <d v="1987-01-06T00:00:00" u="1"/>
        <d v="1999-11-29T00:00:00" u="1"/>
        <d v="2018-01-04T00:00:00" u="1"/>
        <d v="1988-01-06T00:00:00" u="1"/>
        <d v="2000-11-29T00:00:00" u="1"/>
        <d v="2019-01-04T00:00:00" u="1"/>
        <d v="1987-02-02T00:00:00" u="1"/>
        <d v="1989-01-06T00:00:00" u="1"/>
        <d v="2001-11-29T00:00:00" u="1"/>
        <d v="1988-02-02T00:00:00" u="1"/>
        <d v="2002-11-29T00:00:00" u="1"/>
        <d v="1989-02-02T00:00:00" u="1"/>
        <d v="1990-02-02T00:00:00" u="1"/>
        <d v="1992-01-06T00:00:00" u="1"/>
        <d v="2004-11-29T00:00:00" u="1"/>
        <d v="1993-01-06T00:00:00" u="1"/>
        <d v="2005-11-29T00:00:00" u="1"/>
        <d v="1994-01-06T00:00:00" u="1"/>
        <d v="2006-11-29T00:00:00" u="1"/>
        <d v="1993-02-02T00:00:00" u="1"/>
        <d v="1995-01-06T00:00:00" u="1"/>
        <d v="2007-11-29T00:00:00" u="1"/>
        <d v="1994-02-02T00:00:00" u="1"/>
        <d v="1995-02-02T00:00:00" u="1"/>
        <d v="1997-01-06T00:00:00" u="1"/>
        <d v="1996-02-02T00:00:00" u="1"/>
        <d v="1998-01-06T00:00:00" u="1"/>
        <d v="2010-11-29T00:00:00" u="1"/>
        <d v="1999-01-06T00:00:00" u="1"/>
        <d v="2011-11-29T00:00:00" u="1"/>
        <d v="1998-02-02T00:00:00" u="1"/>
        <d v="2000-01-06T00:00:00" u="1"/>
        <d v="2012-11-29T00:00:00" u="1"/>
        <d v="1999-02-02T00:00:00" u="1"/>
        <d v="2013-11-29T00:00:00" u="1"/>
        <d v="2000-02-02T00:00:00" u="1"/>
        <d v="1982-12-27T00:00:00" u="1"/>
        <d v="2001-02-02T00:00:00" u="1"/>
        <d v="2003-01-06T00:00:00" u="1"/>
        <d v="1983-12-27T00:00:00" u="1"/>
        <d v="2004-01-06T00:00:00" u="1"/>
        <d v="2016-11-29T00:00:00" u="1"/>
        <d v="1984-12-27T00:00:00" u="1"/>
        <d v="2005-01-06T00:00:00" u="1"/>
        <d v="2017-11-29T00:00:00" u="1"/>
        <d v="1985-12-27T00:00:00" u="1"/>
        <d v="2004-02-02T00:00:00" u="1"/>
        <d v="2006-01-06T00:00:00" u="1"/>
        <d v="2018-11-29T00:00:00" u="1"/>
        <d v="2005-02-02T00:00:00" u="1"/>
        <d v="2019-11-29T00:00:00" u="1"/>
        <d v="2006-02-02T00:00:00" u="1"/>
        <d v="1988-12-27T00:00:00" u="1"/>
        <d v="2007-02-02T00:00:00" u="1"/>
        <d v="2009-01-06T00:00:00" u="1"/>
        <d v="1989-12-27T00:00:00" u="1"/>
        <d v="2010-01-06T00:00:00" u="1"/>
        <d v="1990-12-27T00:00:00" u="1"/>
        <d v="2009-02-02T00:00:00" u="1"/>
        <d v="2011-01-06T00:00:00" u="1"/>
        <d v="1981-01-08T00:00:00" u="1"/>
        <d v="1991-12-27T00:00:00" u="1"/>
        <d v="2010-02-02T00:00:00" u="1"/>
        <d v="2012-01-06T00:00:00" u="1"/>
        <d v="1982-01-08T00:00:00" u="1"/>
        <d v="2011-02-02T00:00:00" u="1"/>
        <d v="1981-02-04T00:00:00" u="1"/>
        <d v="1993-12-27T00:00:00" u="1"/>
        <d v="2012-02-02T00:00:00" u="1"/>
        <d v="2014-01-06T00:00:00" u="1"/>
        <d v="1982-02-04T00:00:00" u="1"/>
        <d v="1994-12-27T00:00:00" u="1"/>
        <d v="2015-01-06T00:00:00" u="1"/>
        <d v="1983-02-04T00:00:00" u="1"/>
        <d v="1985-01-08T00:00:00" u="1"/>
        <d v="1995-12-27T00:00:00" u="1"/>
        <d v="2016-01-06T00:00:00" u="1"/>
        <d v="1986-01-08T00:00:00" u="1"/>
        <d v="1996-12-27T00:00:00" u="1"/>
        <d v="2015-02-02T00:00:00" u="1"/>
        <d v="2017-01-06T00:00:00" u="1"/>
        <d v="1985-02-04T00:00:00" u="1"/>
        <d v="1987-01-08T00:00:00" u="1"/>
        <d v="2016-02-02T00:00:00" u="1"/>
        <d v="1986-02-04T00:00:00" u="1"/>
        <d v="1988-01-08T00:00:00" u="1"/>
        <d v="2017-02-02T00:00:00" u="1"/>
        <d v="1987-02-04T00:00:00" u="1"/>
        <d v="1999-12-27T00:00:00" u="1"/>
        <d v="2018-02-02T00:00:00" u="1"/>
        <d v="2020-01-06T00:00:00" u="1"/>
        <d v="1988-02-04T00:00:00" u="1"/>
        <d v="1990-01-08T00:00:00" u="1"/>
        <d v="2000-12-27T00:00:00" u="1"/>
        <d v="1991-01-08T00:00:00" u="1"/>
        <d v="2001-12-27T00:00:00" u="1"/>
        <d v="1992-01-08T00:00:00" u="1"/>
        <d v="2002-12-27T00:00:00" u="1"/>
        <d v="1991-02-04T00:00:00" u="1"/>
        <d v="1993-01-08T00:00:00" u="1"/>
        <d v="1992-02-04T00:00:00" u="1"/>
        <d v="2004-12-27T00:00:00" u="1"/>
        <d v="1993-02-04T00:00:00" u="1"/>
        <d v="2005-12-27T00:00:00" u="1"/>
        <d v="1994-02-04T00:00:00" u="1"/>
        <d v="1996-01-08T00:00:00" u="1"/>
        <d v="2006-12-27T00:00:00" u="1"/>
        <d v="1997-01-08T00:00:00" u="1"/>
        <d v="2007-12-27T00:00:00" u="1"/>
        <d v="1998-01-08T00:00:00" u="1"/>
        <d v="1997-02-04T00:00:00" u="1"/>
        <d v="1999-01-08T00:00:00" u="1"/>
        <d v="1998-02-04T00:00:00" u="1"/>
        <d v="2010-12-27T00:00:00" u="1"/>
        <d v="1980-12-29T00:00:00" u="1"/>
        <d v="1999-02-04T00:00:00" u="1"/>
        <d v="2001-01-08T00:00:00" u="1"/>
        <d v="2011-12-27T00:00:00" u="1"/>
        <d v="1981-12-29T00:00:00" u="1"/>
        <d v="2000-02-04T00:00:00" u="1"/>
        <d v="2002-01-08T00:00:00" u="1"/>
        <d v="2012-12-27T00:00:00" u="1"/>
        <d v="1982-12-29T00:00:00" u="1"/>
        <d v="2003-01-08T00:00:00" u="1"/>
        <d v="2013-12-27T00:00:00" u="1"/>
        <d v="1983-12-29T00:00:00" u="1"/>
        <d v="2002-02-04T00:00:00" u="1"/>
        <d v="2004-01-08T00:00:00" u="1"/>
        <d v="2003-02-04T00:00:00" u="1"/>
        <d v="2004-02-04T00:00:00" u="1"/>
        <d v="2016-12-27T00:00:00" u="1"/>
        <d v="1986-12-29T00:00:00" u="1"/>
        <d v="2005-02-04T00:00:00" u="1"/>
        <d v="2007-01-08T00:00:00" u="1"/>
        <d v="2017-12-27T00:00:00" u="1"/>
        <d v="1987-12-29T00:00:00" u="1"/>
        <d v="2008-01-08T00:00:00" u="1"/>
        <d v="2018-12-27T00:00:00" u="1"/>
        <d v="1988-12-29T00:00:00" u="1"/>
        <d v="2009-01-08T00:00:00" u="1"/>
        <d v="2019-12-27T00:00:00" u="1"/>
        <d v="1989-12-29T00:00:00" u="1"/>
        <d v="2008-02-04T00:00:00" u="1"/>
        <d v="2010-01-08T00:00:00" u="1"/>
        <d v="2009-02-04T00:00:00" u="1"/>
        <d v="2010-02-04T00:00:00" u="1"/>
        <d v="1992-12-29T00:00:00" u="1"/>
        <d v="2011-02-04T00:00:00" u="1"/>
        <d v="2013-01-08T00:00:00" u="1"/>
        <d v="1981-02-06T00:00:00" u="1"/>
        <d v="1983-01-10T00:00:00" u="1"/>
        <d v="1993-12-29T00:00:00" u="1"/>
        <d v="2014-01-08T00:00:00" u="1"/>
        <d v="1984-01-10T00:00:00" u="1"/>
        <d v="1994-12-29T00:00:00" u="1"/>
        <d v="2013-02-04T00:00:00" u="1"/>
        <d v="2015-01-08T00:00:00" u="1"/>
        <d v="1981-03-02T00:00:00" u="1"/>
        <d v="1985-01-10T00:00:00" u="1"/>
        <d v="1995-12-29T00:00:00" u="1"/>
        <d v="2014-02-04T00:00:00" u="1"/>
        <d v="2016-01-08T00:00:00" u="1"/>
        <d v="1982-03-02T00:00:00" u="1"/>
        <d v="1984-02-06T00:00:00" u="1"/>
        <d v="1986-01-10T00:00:00" u="1"/>
        <d v="2015-02-04T00:00:00" u="1"/>
        <d v="1983-03-02T00:00:00" u="1"/>
        <d v="1985-02-06T00:00:00" u="1"/>
        <d v="1997-12-29T00:00:00" u="1"/>
        <d v="2016-02-04T00:00:00" u="1"/>
        <d v="2018-01-08T00:00:00" u="1"/>
        <d v="1984-03-02T00:00:00" u="1"/>
        <d v="1986-02-06T00:00:00" u="1"/>
        <d v="1998-12-29T00:00:00" u="1"/>
        <d v="2019-01-08T00:00:00" u="1"/>
        <d v="1987-02-06T00:00:00" u="1"/>
        <d v="1989-01-10T00:00:00" u="1"/>
        <d v="1999-12-29T00:00:00" u="1"/>
        <d v="2020-01-08T00:00:00" u="1"/>
        <d v="1990-01-10T00:00:00" u="1"/>
        <d v="2000-12-29T00:00:00" u="1"/>
        <d v="2019-02-04T00:00:00" u="1"/>
        <d v="1987-03-02T00:00:00" u="1"/>
        <d v="1989-02-06T00:00:00" u="1"/>
        <d v="1991-01-10T00:00:00" u="1"/>
        <d v="2020-02-04T00:00:00" u="1"/>
        <d v="1988-03-02T00:00:00" u="1"/>
        <d v="1990-02-06T00:00:00" u="1"/>
        <d v="1992-01-10T00:00:00" u="1"/>
        <d v="1989-03-02T00:00:00" u="1"/>
        <d v="1991-02-06T00:00:00" u="1"/>
        <d v="2003-12-29T00:00:00" u="1"/>
        <d v="1990-03-02T00:00:00" u="1"/>
        <d v="1992-02-06T00:00:00" u="1"/>
        <d v="1994-01-10T00:00:00" u="1"/>
        <d v="2004-12-29T00:00:00" u="1"/>
        <d v="1995-01-10T00:00:00" u="1"/>
        <d v="2005-12-29T00:00:00" u="1"/>
        <d v="1992-03-02T00:00:00" u="1"/>
        <d v="1996-01-10T00:00:00" u="1"/>
        <d v="2006-12-29T00:00:00" u="1"/>
        <d v="1993-03-02T00:00:00" u="1"/>
        <d v="1995-02-06T00:00:00" u="1"/>
        <d v="1997-01-10T00:00:00" u="1"/>
        <d v="1994-03-02T00:00:00" u="1"/>
        <d v="1996-02-06T00:00:00" u="1"/>
        <d v="2008-12-29T00:00:00" u="1"/>
        <d v="1995-03-02T00:00:00" u="1"/>
        <d v="1997-02-06T00:00:00" u="1"/>
        <d v="2009-12-29T00:00:00" u="1"/>
        <d v="1998-02-06T00:00:00" u="1"/>
        <d v="2000-01-10T00:00:00" u="1"/>
        <d v="2010-12-29T00:00:00" u="1"/>
        <d v="1980-12-31T00:00:00" u="1"/>
        <d v="2001-01-10T00:00:00" u="1"/>
        <d v="2011-12-29T00:00:00" u="1"/>
        <d v="1981-12-31T00:00:00" u="1"/>
        <d v="1998-03-02T00:00:00" u="1"/>
        <d v="2002-01-10T00:00:00" u="1"/>
        <d v="1982-12-31T00:00:00" u="1"/>
        <d v="1999-03-02T00:00:00" u="1"/>
        <d v="2001-02-06T00:00:00" u="1"/>
        <d v="2003-01-10T00:00:00" u="1"/>
        <d v="2000-03-02T00:00:00" u="1"/>
        <d v="2002-02-06T00:00:00" u="1"/>
        <d v="2014-12-29T00:00:00" u="1"/>
        <d v="1984-12-31T00:00:00" u="1"/>
        <d v="2001-03-02T00:00:00" u="1"/>
        <d v="2003-02-06T00:00:00" u="1"/>
        <d v="2005-01-10T00:00:00" u="1"/>
        <d v="2015-12-29T00:00:00" u="1"/>
        <d v="1985-12-31T00:00:00" u="1"/>
        <d v="2004-02-06T00:00:00" u="1"/>
        <d v="2006-01-10T00:00:00" u="1"/>
        <d v="2016-12-29T00:00:00" u="1"/>
        <d v="1986-12-31T00:00:00" u="1"/>
        <d v="2007-01-10T00:00:00" u="1"/>
        <d v="2017-12-29T00:00:00" u="1"/>
        <d v="1987-12-31T00:00:00" u="1"/>
        <d v="2004-03-02T00:00:00" u="1"/>
        <d v="2006-02-06T00:00:00" u="1"/>
        <d v="2008-01-10T00:00:00" u="1"/>
        <d v="2005-03-02T00:00:00" u="1"/>
        <d v="2007-02-06T00:00:00" u="1"/>
        <d v="2006-03-02T00:00:00" u="1"/>
        <d v="2008-02-06T00:00:00" u="1"/>
        <d v="1990-12-31T00:00:00" u="1"/>
        <d v="2007-03-02T00:00:00" u="1"/>
        <d v="2009-02-06T00:00:00" u="1"/>
        <d v="2011-01-10T00:00:00" u="1"/>
        <d v="1981-01-12T00:00:00" u="1"/>
        <d v="1991-12-31T00:00:00" u="1"/>
        <d v="2012-01-10T00:00:00" u="1"/>
        <d v="1982-01-12T00:00:00" u="1"/>
        <d v="1992-12-31T00:00:00" u="1"/>
        <d v="2009-03-02T00:00:00" u="1"/>
        <d v="2013-01-10T00:00:00" u="1"/>
        <d v="1983-01-12T00:00:00" u="1"/>
        <d v="1993-12-31T00:00:00" u="1"/>
        <d v="2010-03-02T00:00:00" u="1"/>
        <d v="2012-02-06T00:00:00" u="1"/>
        <d v="2014-01-10T00:00:00" u="1"/>
        <d v="1982-02-08T00:00:00" u="1"/>
        <d v="1984-01-12T00:00:00" u="1"/>
        <d v="2011-03-02T00:00:00" u="1"/>
        <d v="2013-02-06T00:00:00" u="1"/>
        <d v="1981-03-04T00:00:00" u="1"/>
        <d v="1983-02-08T00:00:00" u="1"/>
        <d v="2012-03-02T00:00:00" u="1"/>
        <d v="2014-02-06T00:00:00" u="1"/>
        <d v="1982-03-04T00:00:00" u="1"/>
        <d v="1984-02-08T00:00:00" u="1"/>
        <d v="1996-12-31T00:00:00" u="1"/>
        <d v="2015-02-06T00:00:00" u="1"/>
        <d v="2017-01-10T00:00:00" u="1"/>
        <d v="1983-03-04T00:00:00" u="1"/>
        <d v="1985-02-08T00:00:00" u="1"/>
        <d v="1987-01-12T00:00:00" u="1"/>
        <d v="1997-12-31T00:00:00" u="1"/>
        <d v="2018-01-10T00:00:00" u="1"/>
        <d v="1988-01-12T00:00:00" u="1"/>
        <d v="1998-12-31T00:00:00" u="1"/>
        <d v="2015-03-02T00:00:00" u="1"/>
        <d v="2017-02-06T00:00:00" u="1"/>
        <d v="2019-01-10T00:00:00" u="1"/>
        <d v="1985-03-04T00:00:00" u="1"/>
        <d v="1989-01-12T00:00:00" u="1"/>
        <d v="1999-12-31T00:00:00" u="1"/>
        <d v="2016-03-02T00:00:00" u="1"/>
        <d v="2018-02-06T00:00:00" u="1"/>
        <d v="2020-01-10T00:00:00" u="1"/>
        <d v="1986-03-04T00:00:00" u="1"/>
        <d v="1988-02-08T00:00:00" u="1"/>
        <d v="1990-01-12T00:00:00" u="1"/>
        <d v="2017-03-02T00:00:00" u="1"/>
        <d v="2019-02-06T00:00:00" u="1"/>
        <d v="1987-03-04T00:00:00" u="1"/>
        <d v="1989-02-08T00:00:00" u="1"/>
        <d v="2001-12-31T00:00:00" u="1"/>
        <d v="2018-03-02T00:00:00" u="1"/>
        <d v="2020-02-06T00:00:00" u="1"/>
        <d v="1988-03-04T00:00:00" u="1"/>
        <d v="1990-02-08T00:00:00" u="1"/>
        <d v="2002-12-31T00:00:00" u="1"/>
        <d v="1991-02-08T00:00:00" u="1"/>
        <d v="1993-01-12T00:00:00" u="1"/>
        <d v="2003-12-31T00:00:00" u="1"/>
        <d v="2020-03-02T00:00:00" u="1"/>
        <d v="1994-01-12T00:00:00" u="1"/>
        <d v="2004-12-31T00:00:00" u="1"/>
        <d v="1991-03-04T00:00:00" u="1"/>
        <d v="1993-02-08T00:00:00" u="1"/>
        <d v="1995-01-12T00:00:00" u="1"/>
        <d v="1992-03-04T00:00:00" u="1"/>
        <d v="1994-02-08T00:00:00" u="1"/>
        <d v="1996-01-12T00:00:00" u="1"/>
        <d v="1993-03-04T00:00:00" u="1"/>
        <d v="1995-02-08T00:00:00" u="1"/>
        <d v="2007-12-31T00:00:00" u="1"/>
        <d v="1994-03-04T00:00:00" u="1"/>
        <d v="1996-02-08T00:00:00" u="1"/>
        <d v="1998-01-12T00:00:00" u="1"/>
        <d v="2008-12-31T00:00:00" u="1"/>
        <d v="1999-01-12T00:00:00" u="1"/>
        <d v="2009-12-31T00:00:00" u="1"/>
        <d v="1996-03-04T00:00:00" u="1"/>
        <d v="2000-01-12T00:00:00" u="1"/>
        <d v="2010-12-31T00:00:00" u="1"/>
        <d v="1997-03-04T00:00:00" u="1"/>
        <d v="1999-02-08T00:00:00" u="1"/>
        <d v="2001-01-12T00:00:00" u="1"/>
        <d v="1998-03-04T00:00:00" u="1"/>
        <d v="2000-02-08T00:00:00" u="1"/>
        <d v="2012-12-31T00:00:00" u="1"/>
        <d v="1999-03-04T00:00:00" u="1"/>
        <d v="2001-02-08T00:00:00" u="1"/>
        <d v="2013-12-31T00:00:00" u="1"/>
        <d v="2002-02-08T00:00:00" u="1"/>
        <d v="2004-01-12T00:00:00" u="1"/>
        <d v="2014-12-31T00:00:00" u="1"/>
        <d v="2005-01-12T00:00:00" u="1"/>
        <d v="2015-12-31T00:00:00" u="1"/>
        <d v="2002-03-04T00:00:00" u="1"/>
        <d v="2006-01-12T00:00:00" u="1"/>
        <d v="2003-03-04T00:00:00" u="1"/>
        <d v="2005-02-08T00:00:00" u="1"/>
        <d v="2007-01-12T00:00:00" u="1"/>
        <d v="2004-03-04T00:00:00" u="1"/>
        <d v="2006-02-08T00:00:00" u="1"/>
        <d v="2018-12-31T00:00:00" u="1"/>
        <d v="2005-03-04T00:00:00" u="1"/>
        <d v="2007-02-08T00:00:00" u="1"/>
        <d v="2009-01-12T00:00:00" u="1"/>
        <d v="2019-12-31T00:00:00" u="1"/>
        <d v="2008-02-08T00:00:00" u="1"/>
        <d v="2010-01-12T00:00:00" u="1"/>
        <d v="2011-01-12T00:00:00" u="1"/>
        <d v="1981-01-14T00:00:00" u="1"/>
        <d v="2008-03-04T00:00:00" u="1"/>
        <d v="2010-02-08T00:00:00" u="1"/>
        <d v="2012-01-12T00:00:00" u="1"/>
        <d v="1982-01-14T00:00:00" u="1"/>
        <d v="2009-03-04T00:00:00" u="1"/>
        <d v="2011-02-08T00:00:00" u="1"/>
        <d v="1981-02-10T00:00:00" u="1"/>
        <d v="1983-01-14T00:00:00" u="1"/>
        <d v="2010-03-04T00:00:00" u="1"/>
        <d v="2012-02-08T00:00:00" u="1"/>
        <d v="1982-02-10T00:00:00" u="1"/>
        <d v="2011-03-04T00:00:00" u="1"/>
        <d v="2013-02-08T00:00:00" u="1"/>
        <d v="2015-01-12T00:00:00" u="1"/>
        <d v="1981-03-06T00:00:00" u="1"/>
        <d v="1983-02-10T00:00:00" u="1"/>
        <d v="1985-01-14T00:00:00" u="1"/>
        <d v="2016-01-12T00:00:00" u="1"/>
        <d v="1984-02-10T00:00:00" u="1"/>
        <d v="1986-01-14T00:00:00" u="1"/>
        <d v="2013-03-04T00:00:00" u="1"/>
        <d v="2017-01-12T00:00:00" u="1"/>
        <d v="1981-04-02T00:00:00" u="1"/>
        <d v="1987-01-14T00:00:00" u="1"/>
        <d v="2014-03-04T00:00:00" u="1"/>
        <d v="2016-02-08T00:00:00" u="1"/>
        <d v="2018-01-12T00:00:00" u="1"/>
        <d v="1982-04-02T00:00:00" u="1"/>
        <d v="1984-03-06T00:00:00" u="1"/>
        <d v="1986-02-10T00:00:00" u="1"/>
        <d v="1988-01-14T00:00:00" u="1"/>
        <d v="2015-03-04T00:00:00" u="1"/>
        <d v="2017-02-08T00:00:00" u="1"/>
        <d v="1985-03-06T00:00:00" u="1"/>
        <d v="1987-02-10T00:00:00" u="1"/>
        <d v="2016-03-04T00:00:00" u="1"/>
        <d v="2018-02-08T00:00:00" u="1"/>
        <d v="1984-04-02T00:00:00" u="1"/>
        <d v="1986-03-06T00:00:00" u="1"/>
        <d v="1988-02-10T00:00:00" u="1"/>
        <d v="2019-02-08T00:00:00" u="1"/>
        <d v="1985-04-02T00:00:00" u="1"/>
        <d v="1987-03-06T00:00:00" u="1"/>
        <d v="1989-02-10T00:00:00" u="1"/>
        <d v="1991-01-14T00:00:00" u="1"/>
        <d v="1986-04-02T00:00:00" u="1"/>
        <d v="1992-01-14T00:00:00" u="1"/>
        <d v="2019-03-04T00:00:00" u="1"/>
        <d v="1987-04-02T00:00:00" u="1"/>
        <d v="1989-03-06T00:00:00" u="1"/>
        <d v="1993-01-14T00:00:00" u="1"/>
        <d v="2020-03-04T00:00:00" u="1"/>
        <d v="1990-03-06T00:00:00" u="1"/>
        <d v="1992-02-10T00:00:00" u="1"/>
        <d v="1994-01-14T00:00:00" u="1"/>
        <d v="1991-03-06T00:00:00" u="1"/>
        <d v="1993-02-10T00:00:00" u="1"/>
        <d v="1990-04-02T00:00:00" u="1"/>
        <d v="1992-03-06T00:00:00" u="1"/>
        <d v="1994-02-10T00:00:00" u="1"/>
        <d v="1991-04-02T00:00:00" u="1"/>
        <d v="1995-02-10T00:00:00" u="1"/>
        <d v="1997-01-14T00:00:00" u="1"/>
        <d v="1992-04-02T00:00:00" u="1"/>
        <d v="1998-01-14T00:00:00" u="1"/>
        <d v="1993-04-02T00:00:00" u="1"/>
        <d v="1995-03-06T00:00:00" u="1"/>
        <d v="1997-02-10T00:00:00" u="1"/>
        <d v="1999-01-14T00:00:00" u="1"/>
        <d v="1996-03-06T00:00:00" u="1"/>
        <d v="1998-02-10T00:00:00" u="1"/>
        <d v="2000-01-14T00:00:00" u="1"/>
        <d v="1997-03-06T00:00:00" u="1"/>
        <d v="1999-02-10T00:00:00" u="1"/>
        <d v="1996-04-02T00:00:00" u="1"/>
        <d v="1998-03-06T00:00:00" u="1"/>
        <d v="2000-02-10T00:00:00" u="1"/>
        <d v="2002-01-14T00:00:00" u="1"/>
        <d v="1997-04-02T00:00:00" u="1"/>
        <d v="2003-01-14T00:00:00" u="1"/>
        <d v="1998-04-02T00:00:00" u="1"/>
        <d v="2000-03-06T00:00:00" u="1"/>
        <d v="2004-01-14T00:00:00" u="1"/>
        <d v="2001-03-06T00:00:00" u="1"/>
        <d v="2003-02-10T00:00:00" u="1"/>
        <d v="2005-01-14T00:00:00" u="1"/>
        <d v="2002-03-06T00:00:00" u="1"/>
        <d v="2004-02-10T00:00:00" u="1"/>
        <d v="2001-04-02T00:00:00" u="1"/>
        <d v="2003-03-06T00:00:00" u="1"/>
        <d v="2005-02-10T00:00:00" u="1"/>
        <d v="2002-04-02T00:00:00" u="1"/>
        <d v="2006-02-10T00:00:00" u="1"/>
        <d v="2008-01-14T00:00:00" u="1"/>
        <d v="2003-04-02T00:00:00" u="1"/>
        <d v="2009-01-14T00:00:00" u="1"/>
        <d v="2004-04-02T00:00:00" u="1"/>
        <d v="2006-03-06T00:00:00" u="1"/>
        <d v="2010-01-14T00:00:00" u="1"/>
        <d v="2007-03-06T00:00:00" u="1"/>
        <d v="2009-02-10T00:00:00" u="1"/>
        <d v="2011-01-14T00:00:00" u="1"/>
        <d v="1981-01-16T00:00:00" u="1"/>
        <d v="2008-03-06T00:00:00" u="1"/>
        <d v="2010-02-10T00:00:00" u="1"/>
        <d v="2007-04-02T00:00:00" u="1"/>
        <d v="2009-03-06T00:00:00" u="1"/>
        <d v="2011-02-10T00:00:00" u="1"/>
        <d v="2013-01-14T00:00:00" u="1"/>
        <d v="1981-02-12T00:00:00" u="1"/>
        <d v="2008-04-02T00:00:00" u="1"/>
        <d v="2012-02-10T00:00:00" u="1"/>
        <d v="2014-01-14T00:00:00" u="1"/>
        <d v="1982-02-12T00:00:00" u="1"/>
        <d v="1984-01-16T00:00:00" u="1"/>
        <d v="2009-04-02T00:00:00" u="1"/>
        <d v="2015-01-14T00:00:00" u="1"/>
        <d v="1985-01-16T00:00:00" u="1"/>
        <d v="2012-03-06T00:00:00" u="1"/>
        <d v="2014-02-10T00:00:00" u="1"/>
        <d v="2016-01-14T00:00:00" u="1"/>
        <d v="1982-03-08T00:00:00" u="1"/>
        <d v="1986-01-16T00:00:00" u="1"/>
        <d v="2013-03-06T00:00:00" u="1"/>
        <d v="2015-02-10T00:00:00" u="1"/>
        <d v="1983-03-08T00:00:00" u="1"/>
        <d v="1985-02-12T00:00:00" u="1"/>
        <d v="1987-01-16T00:00:00" u="1"/>
        <d v="2012-04-02T00:00:00" u="1"/>
        <d v="2014-03-06T00:00:00" u="1"/>
        <d v="2016-02-10T00:00:00" u="1"/>
        <d v="1984-03-08T00:00:00" u="1"/>
        <d v="1986-02-12T00:00:00" u="1"/>
        <d v="2013-04-02T00:00:00" u="1"/>
        <d v="2015-03-06T00:00:00" u="1"/>
        <d v="2017-02-10T00:00:00" u="1"/>
        <d v="2019-01-14T00:00:00" u="1"/>
        <d v="1983-04-04T00:00:00" u="1"/>
        <d v="1985-03-08T00:00:00" u="1"/>
        <d v="1987-02-12T00:00:00" u="1"/>
        <d v="1989-01-16T00:00:00" u="1"/>
        <d v="2014-04-02T00:00:00" u="1"/>
        <d v="2020-01-14T00:00:00" u="1"/>
        <d v="1984-04-04T00:00:00" u="1"/>
        <d v="1988-02-12T00:00:00" u="1"/>
        <d v="1990-01-16T00:00:00" u="1"/>
        <d v="2015-04-02T00:00:00" u="1"/>
        <d v="2017-03-06T00:00:00" u="1"/>
        <d v="1985-04-04T00:00:00" u="1"/>
        <d v="1991-01-16T00:00:00" u="1"/>
        <d v="2018-03-06T00:00:00" u="1"/>
        <d v="2020-02-10T00:00:00" u="1"/>
        <d v="1986-04-04T00:00:00" u="1"/>
        <d v="1988-03-08T00:00:00" u="1"/>
        <d v="1990-02-12T00:00:00" u="1"/>
        <d v="1992-01-16T00:00:00" u="1"/>
        <d v="2019-03-06T00:00:00" u="1"/>
        <d v="1989-03-08T00:00:00" u="1"/>
        <d v="1991-02-12T00:00:00" u="1"/>
        <d v="2018-04-02T00:00:00" u="1"/>
        <d v="2020-03-06T00:00:00" u="1"/>
        <d v="1988-04-04T00:00:00" u="1"/>
        <d v="1990-03-08T00:00:00" u="1"/>
        <d v="1992-02-12T00:00:00" u="1"/>
        <d v="2019-04-02T00:00:00" u="1"/>
        <d v="1989-04-04T00:00:00" u="1"/>
        <d v="1991-03-08T00:00:00" u="1"/>
        <d v="1993-02-12T00:00:00" u="1"/>
        <d v="1995-01-16T00:00:00" u="1"/>
        <d v="1990-04-04T00:00:00" u="1"/>
        <d v="1996-01-16T00:00:00" u="1"/>
        <d v="1991-04-04T00:00:00" u="1"/>
        <d v="1993-03-08T00:00:00" u="1"/>
        <d v="1997-01-16T00:00:00" u="1"/>
        <d v="1994-03-08T00:00:00" u="1"/>
        <d v="1996-02-12T00:00:00" u="1"/>
        <d v="1998-01-16T00:00:00" u="1"/>
        <d v="1995-03-08T00:00:00" u="1"/>
        <d v="1997-02-12T00:00:00" u="1"/>
        <d v="1994-04-04T00:00:00" u="1"/>
        <d v="1996-03-08T00:00:00" u="1"/>
        <d v="1998-02-12T00:00:00" u="1"/>
        <d v="1995-04-04T00:00:00" u="1"/>
        <d v="1999-02-12T00:00:00" u="1"/>
        <d v="2001-01-16T00:00:00" u="1"/>
        <d v="1996-04-04T00:00:00" u="1"/>
        <d v="2002-01-16T00:00:00" u="1"/>
        <d v="1997-04-04T00:00:00" u="1"/>
        <d v="1999-03-08T00:00:00" u="1"/>
        <d v="2001-02-12T00:00:00" u="1"/>
        <d v="2003-01-16T00:00:00" u="1"/>
        <d v="2000-03-08T00:00:00" u="1"/>
        <d v="2002-02-12T00:00:00" u="1"/>
        <d v="2004-01-16T00:00:00" u="1"/>
        <d v="2001-03-08T00:00:00" u="1"/>
        <d v="2003-02-12T00:00:00" u="1"/>
        <d v="2000-04-04T00:00:00" u="1"/>
        <d v="2002-03-08T00:00:00" u="1"/>
        <d v="2004-02-12T00:00:00" u="1"/>
        <d v="2001-04-04T00:00:00" u="1"/>
        <d v="2007-01-16T00:00:00" u="1"/>
        <d v="2002-04-04T00:00:00" u="1"/>
        <d v="2004-03-08T00:00:00" u="1"/>
        <d v="2008-01-16T00:00:00" u="1"/>
        <d v="2003-04-04T00:00:00" u="1"/>
        <d v="2005-03-08T00:00:00" u="1"/>
        <d v="2007-02-12T00:00:00" u="1"/>
        <d v="2009-01-16T00:00:00" u="1"/>
        <d v="2006-03-08T00:00:00" u="1"/>
        <d v="2008-02-12T00:00:00" u="1"/>
        <d v="2005-04-04T00:00:00" u="1"/>
        <d v="2007-03-08T00:00:00" u="1"/>
        <d v="2009-02-12T00:00:00" u="1"/>
        <d v="2006-04-04T00:00:00" u="1"/>
        <d v="2010-02-12T00:00:00" u="1"/>
        <d v="1982-01-18T00:00:00" u="1"/>
        <d v="2007-04-04T00:00:00" u="1"/>
        <d v="2013-01-16T00:00:00" u="1"/>
        <d v="1983-01-18T00:00:00" u="1"/>
        <d v="2008-04-04T00:00:00" u="1"/>
        <d v="2010-03-08T00:00:00" u="1"/>
        <d v="2014-01-16T00:00:00" u="1"/>
        <d v="1984-01-18T00:00:00" u="1"/>
        <d v="2011-03-08T00:00:00" u="1"/>
        <d v="2013-02-12T00:00:00" u="1"/>
        <d v="2015-01-16T00:00:00" u="1"/>
        <d v="1981-03-10T00:00:00" u="1"/>
        <d v="1983-02-14T00:00:00" u="1"/>
        <d v="1985-01-18T00:00:00" u="1"/>
        <d v="2012-03-08T00:00:00" u="1"/>
        <d v="2014-02-12T00:00:00" u="1"/>
        <d v="1982-03-10T00:00:00" u="1"/>
        <d v="1984-02-14T00:00:00" u="1"/>
        <d v="2011-04-04T00:00:00" u="1"/>
        <d v="2013-03-08T00:00:00" u="1"/>
        <d v="2015-02-12T00:00:00" u="1"/>
        <d v="1981-04-06T00:00:00" u="1"/>
        <d v="1983-03-10T00:00:00" u="1"/>
        <d v="1985-02-14T00:00:00" u="1"/>
        <d v="2012-04-04T00:00:00" u="1"/>
        <d v="2016-02-12T00:00:00" u="1"/>
        <d v="2018-01-16T00:00:00" u="1"/>
        <d v="1982-04-06T00:00:00" u="1"/>
        <d v="1986-02-14T00:00:00" u="1"/>
        <d v="1988-01-18T00:00:00" u="1"/>
        <d v="2013-04-04T00:00:00" u="1"/>
        <d v="2019-01-16T00:00:00" u="1"/>
        <d v="1983-04-06T00:00:00" u="1"/>
        <d v="1989-01-18T00:00:00" u="1"/>
        <d v="2014-04-04T00:00:00" u="1"/>
        <d v="2016-03-08T00:00:00" u="1"/>
        <d v="2018-02-12T00:00:00" u="1"/>
        <d v="2020-01-16T00:00:00" u="1"/>
        <d v="1984-04-06T00:00:00" u="1"/>
        <d v="1986-03-10T00:00:00" u="1"/>
        <d v="1990-01-18T00:00:00" u="1"/>
        <d v="2017-03-08T00:00:00" u="1"/>
        <d v="2019-02-12T00:00:00" u="1"/>
        <d v="1983-05-02T00:00:00" u="1"/>
        <d v="1987-03-10T00:00:00" u="1"/>
        <d v="1989-02-14T00:00:00" u="1"/>
        <d v="1991-01-18T00:00:00" u="1"/>
        <d v="2016-04-04T00:00:00" u="1"/>
        <d v="2018-03-08T00:00:00" u="1"/>
        <d v="2020-02-12T00:00:00" u="1"/>
        <d v="1984-05-02T00:00:00" u="1"/>
        <d v="1988-03-10T00:00:00" u="1"/>
        <d v="1990-02-14T00:00:00" u="1"/>
        <d v="2017-04-04T00:00:00" u="1"/>
        <d v="2019-03-08T00:00:00" u="1"/>
        <d v="1985-05-02T00:00:00" u="1"/>
        <d v="1987-04-06T00:00:00" u="1"/>
        <d v="1989-03-10T00:00:00" u="1"/>
        <d v="1991-02-14T00:00:00" u="1"/>
        <d v="1993-01-18T00:00:00" u="1"/>
        <d v="2018-04-04T00:00:00" u="1"/>
        <d v="1986-05-02T00:00:00" u="1"/>
        <d v="1988-04-06T00:00:00" u="1"/>
        <d v="1992-02-14T00:00:00" u="1"/>
        <d v="1994-01-18T00:00:00" u="1"/>
        <d v="2019-04-04T00:00:00" u="1"/>
        <d v="1989-04-06T00:00:00" u="1"/>
        <d v="1995-01-18T00:00:00" u="1"/>
        <d v="1988-05-02T00:00:00" u="1"/>
        <d v="1990-04-06T00:00:00" u="1"/>
        <d v="1992-03-10T00:00:00" u="1"/>
        <d v="1994-02-14T00:00:00" u="1"/>
        <d v="1996-01-18T00:00:00" u="1"/>
        <d v="1989-05-02T00:00:00" u="1"/>
        <d v="1993-03-10T00:00:00" u="1"/>
        <d v="1995-02-14T00:00:00" u="1"/>
        <d v="1990-05-02T00:00:00" u="1"/>
        <d v="1992-04-06T00:00:00" u="1"/>
        <d v="1994-03-10T00:00:00" u="1"/>
        <d v="1996-02-14T00:00:00" u="1"/>
        <d v="1991-05-02T00:00:00" u="1"/>
        <d v="1993-04-06T00:00:00" u="1"/>
        <d v="1995-03-10T00:00:00" u="1"/>
        <d v="1997-02-14T00:00:00" u="1"/>
        <d v="1994-04-06T00:00:00" u="1"/>
        <d v="2000-01-18T00:00:00" u="1"/>
        <d v="1995-04-06T00:00:00" u="1"/>
        <d v="1997-03-10T00:00:00" u="1"/>
        <d v="2001-01-18T00:00:00" u="1"/>
        <d v="1994-05-02T00:00:00" u="1"/>
        <d v="1998-03-10T00:00:00" u="1"/>
        <d v="2000-02-14T00:00:00" u="1"/>
        <d v="2002-01-18T00:00:00" u="1"/>
        <d v="1995-05-02T00:00:00" u="1"/>
        <d v="1999-03-10T00:00:00" u="1"/>
        <d v="2001-02-14T00:00:00" u="1"/>
        <d v="1996-05-02T00:00:00" u="1"/>
        <d v="1998-04-06T00:00:00" u="1"/>
        <d v="2000-03-10T00:00:00" u="1"/>
        <d v="2002-02-14T00:00:00" u="1"/>
        <d v="1997-05-02T00:00:00" u="1"/>
        <d v="1999-04-06T00:00:00" u="1"/>
        <d v="2003-02-14T00:00:00" u="1"/>
        <d v="2005-01-18T00:00:00" u="1"/>
        <d v="2000-04-06T00:00:00" u="1"/>
        <d v="2006-01-18T00:00:00" u="1"/>
        <d v="2001-04-06T00:00:00" u="1"/>
        <d v="2003-03-10T00:00:00" u="1"/>
        <d v="2005-02-14T00:00:00" u="1"/>
        <d v="2007-01-18T00:00:00" u="1"/>
        <d v="2000-05-02T00:00:00" u="1"/>
        <d v="2004-03-10T00:00:00" u="1"/>
        <d v="2006-02-14T00:00:00" u="1"/>
        <d v="2008-01-18T00:00:00" u="1"/>
        <d v="2001-05-02T00:00:00" u="1"/>
        <d v="2005-03-10T00:00:00" u="1"/>
        <d v="2007-02-14T00:00:00" u="1"/>
        <d v="2002-05-02T00:00:00" u="1"/>
        <d v="2004-04-06T00:00:00" u="1"/>
        <d v="2006-03-10T00:00:00" u="1"/>
        <d v="2008-02-14T00:00:00" u="1"/>
        <d v="2003-05-02T00:00:00" u="1"/>
        <d v="2005-04-06T00:00:00" u="1"/>
        <d v="2011-01-18T00:00:00" u="1"/>
        <d v="1981-01-20T00:00:00" u="1"/>
        <d v="2006-04-06T00:00:00" u="1"/>
        <d v="2008-03-10T00:00:00" u="1"/>
        <d v="2012-01-18T00:00:00" u="1"/>
        <d v="1982-01-20T00:00:00" u="1"/>
        <d v="2005-05-02T00:00:00" u="1"/>
        <d v="2009-03-10T00:00:00" u="1"/>
        <d v="2011-02-14T00:00:00" u="1"/>
        <d v="2013-01-18T00:00:00" u="1"/>
        <d v="1983-01-20T00:00:00" u="1"/>
        <d v="2006-05-02T00:00:00" u="1"/>
        <d v="2010-03-10T00:00:00" u="1"/>
        <d v="2012-02-14T00:00:00" u="1"/>
        <d v="1982-02-16T00:00:00" u="1"/>
        <d v="1984-01-20T00:00:00" u="1"/>
        <d v="2007-05-02T00:00:00" u="1"/>
        <d v="2009-04-06T00:00:00" u="1"/>
        <d v="2011-03-10T00:00:00" u="1"/>
        <d v="2013-02-14T00:00:00" u="1"/>
        <d v="1981-03-12T00:00:00" u="1"/>
        <d v="1983-02-16T00:00:00" u="1"/>
        <d v="2008-05-02T00:00:00" u="1"/>
        <d v="2010-04-06T00:00:00" u="1"/>
        <d v="2014-02-14T00:00:00" u="1"/>
        <d v="1982-03-12T00:00:00" u="1"/>
        <d v="1984-02-16T00:00:00" u="1"/>
        <d v="1986-01-20T00:00:00" u="1"/>
        <d v="2011-04-06T00:00:00" u="1"/>
        <d v="2017-01-18T00:00:00" u="1"/>
        <d v="1981-04-08T00:00:00" u="1"/>
        <d v="1987-01-20T00:00:00" u="1"/>
        <d v="2014-03-10T00:00:00" u="1"/>
        <d v="2018-01-18T00:00:00" u="1"/>
        <d v="1982-04-08T00:00:00" u="1"/>
        <d v="1984-03-12T00:00:00" u="1"/>
        <d v="1988-01-20T00:00:00" u="1"/>
        <d v="2011-05-02T00:00:00" u="1"/>
        <d v="2015-03-10T00:00:00" u="1"/>
        <d v="2017-02-14T00:00:00" u="1"/>
        <d v="2019-01-18T00:00:00" u="1"/>
        <d v="1981-05-04T00:00:00" u="1"/>
        <d v="1983-04-08T00:00:00" u="1"/>
        <d v="1985-03-12T00:00:00" u="1"/>
        <d v="1989-01-20T00:00:00" u="1"/>
        <d v="2012-05-02T00:00:00" u="1"/>
        <d v="2016-03-10T00:00:00" u="1"/>
        <d v="2018-02-14T00:00:00" u="1"/>
        <d v="1982-05-04T00:00:00" u="1"/>
        <d v="1986-03-12T00:00:00" u="1"/>
        <d v="1988-02-16T00:00:00" u="1"/>
        <d v="2013-05-02T00:00:00" u="1"/>
        <d v="2015-04-06T00:00:00" u="1"/>
        <d v="2017-03-10T00:00:00" u="1"/>
        <d v="2019-02-14T00:00:00" u="1"/>
        <d v="1983-05-04T00:00:00" u="1"/>
        <d v="1985-04-08T00:00:00" u="1"/>
        <d v="1987-03-12T00:00:00" u="1"/>
        <d v="1989-02-16T00:00:00" u="1"/>
        <d v="2014-05-02T00:00:00" u="1"/>
        <d v="2016-04-06T00:00:00" u="1"/>
        <d v="2020-02-14T00:00:00" u="1"/>
        <d v="1984-05-04T00:00:00" u="1"/>
        <d v="1986-04-08T00:00:00" u="1"/>
        <d v="1990-02-16T00:00:00" u="1"/>
        <d v="1992-01-20T00:00:00" u="1"/>
        <d v="2017-04-06T00:00:00" u="1"/>
        <d v="1987-04-08T00:00:00" u="1"/>
        <d v="1993-01-20T00:00:00" u="1"/>
        <d v="2016-05-02T00:00:00" u="1"/>
        <d v="2018-04-06T00:00:00" u="1"/>
        <d v="1988-04-08T00:00:00" u="1"/>
        <d v="1990-03-12T00:00:00" u="1"/>
        <d v="1994-01-20T00:00:00" u="1"/>
        <d v="2017-05-02T00:00:00" u="1"/>
        <d v="1987-05-04T00:00:00" u="1"/>
        <d v="1991-03-12T00:00:00" u="1"/>
        <d v="1993-02-16T00:00:00" u="1"/>
        <d v="1995-01-20T00:00:00" u="1"/>
        <d v="2018-05-02T00:00:00" u="1"/>
        <d v="1988-05-04T00:00:00" u="1"/>
        <d v="1992-03-12T00:00:00" u="1"/>
        <d v="1994-02-16T00:00:00" u="1"/>
        <d v="2019-05-02T00:00:00" u="1"/>
        <d v="1989-05-04T00:00:00" u="1"/>
        <d v="1991-04-08T00:00:00" u="1"/>
        <d v="1993-03-12T00:00:00" u="1"/>
        <d v="1995-02-16T00:00:00" u="1"/>
        <d v="1997-01-20T00:00:00" u="1"/>
        <d v="1990-05-04T00:00:00" u="1"/>
        <d v="1992-04-08T00:00:00" u="1"/>
        <d v="1996-02-16T00:00:00" u="1"/>
        <d v="1998-01-20T00:00:00" u="1"/>
        <d v="1993-04-08T00:00:00" u="1"/>
        <d v="1999-01-20T00:00:00" u="1"/>
        <d v="1992-05-04T00:00:00" u="1"/>
        <d v="1994-04-08T00:00:00" u="1"/>
        <d v="1996-03-12T00:00:00" u="1"/>
        <d v="2000-01-20T00:00:00" u="1"/>
        <d v="1993-05-04T00:00:00" u="1"/>
        <d v="1997-03-12T00:00:00" u="1"/>
        <d v="1999-02-16T00:00:00" u="1"/>
        <d v="1994-05-04T00:00:00" u="1"/>
        <d v="1996-04-08T00:00:00" u="1"/>
        <d v="1998-03-12T00:00:00" u="1"/>
        <d v="2000-02-16T00:00:00" u="1"/>
        <d v="1995-05-04T00:00:00" u="1"/>
        <d v="1997-04-08T00:00:00" u="1"/>
        <d v="1999-03-12T00:00:00" u="1"/>
        <d v="2001-02-16T00:00:00" u="1"/>
        <d v="1998-04-08T00:00:00" u="1"/>
        <d v="2004-01-20T00:00:00" u="1"/>
        <d v="1999-04-08T00:00:00" u="1"/>
        <d v="2001-03-12T00:00:00" u="1"/>
        <d v="2005-01-20T00:00:00" u="1"/>
        <d v="1998-05-04T00:00:00" u="1"/>
        <d v="2002-03-12T00:00:00" u="1"/>
        <d v="2006-01-20T00:00:00" u="1"/>
        <d v="1999-05-04T00:00:00" u="1"/>
        <d v="2003-03-12T00:00:00" u="1"/>
        <d v="2005-02-16T00:00:00" u="1"/>
        <d v="2000-05-04T00:00:00" u="1"/>
        <d v="2002-04-08T00:00:00" u="1"/>
        <d v="2004-03-12T00:00:00" u="1"/>
        <d v="2006-02-16T00:00:00" u="1"/>
        <d v="2001-05-04T00:00:00" u="1"/>
        <d v="2003-04-08T00:00:00" u="1"/>
        <d v="2007-02-16T00:00:00" u="1"/>
        <d v="2009-01-20T00:00:00" u="1"/>
        <d v="2004-04-08T00:00:00" u="1"/>
        <d v="2010-01-20T00:00:00" u="1"/>
        <d v="2005-04-08T00:00:00" u="1"/>
        <d v="2007-03-12T00:00:00" u="1"/>
        <d v="2011-01-20T00:00:00" u="1"/>
        <d v="1981-01-22T00:00:00" u="1"/>
        <d v="2004-05-04T00:00:00" u="1"/>
        <d v="2008-03-12T00:00:00" u="1"/>
        <d v="2010-02-16T00:00:00" u="1"/>
        <d v="2012-01-20T00:00:00" u="1"/>
        <d v="1982-01-22T00:00:00" u="1"/>
        <d v="2005-05-04T00:00:00" u="1"/>
        <d v="2009-03-12T00:00:00" u="1"/>
        <d v="2011-02-16T00:00:00" u="1"/>
        <d v="1981-02-18T00:00:00" u="1"/>
        <d v="2006-05-04T00:00:00" u="1"/>
        <d v="2008-04-08T00:00:00" u="1"/>
        <d v="2010-03-12T00:00:00" u="1"/>
        <d v="2012-02-16T00:00:00" u="1"/>
        <d v="1982-02-18T00:00:00" u="1"/>
        <d v="2007-05-04T00:00:00" u="1"/>
        <d v="2009-04-08T00:00:00" u="1"/>
        <d v="2015-01-20T00:00:00" u="1"/>
        <d v="1983-02-18T00:00:00" u="1"/>
        <d v="1985-01-22T00:00:00" u="1"/>
        <d v="2010-04-08T00:00:00" u="1"/>
        <d v="2012-03-12T00:00:00" u="1"/>
        <d v="2016-01-20T00:00:00" u="1"/>
        <d v="1986-01-22T00:00:00" u="1"/>
        <d v="2009-05-04T00:00:00" u="1"/>
        <d v="2011-04-08T00:00:00" u="1"/>
        <d v="2013-03-12T00:00:00" u="1"/>
        <d v="2017-01-20T00:00:00" u="1"/>
        <d v="1981-04-10T00:00:00" u="1"/>
        <d v="1983-03-14T00:00:00" u="1"/>
        <d v="1987-01-22T00:00:00" u="1"/>
        <d v="2010-05-04T00:00:00" u="1"/>
        <d v="2014-03-12T00:00:00" u="1"/>
        <d v="2016-02-16T00:00:00" u="1"/>
        <d v="1984-03-14T00:00:00" u="1"/>
        <d v="1986-02-18T00:00:00" u="1"/>
        <d v="1988-01-22T00:00:00" u="1"/>
        <d v="2011-05-04T00:00:00" u="1"/>
        <d v="2013-04-08T00:00:00" u="1"/>
        <d v="2015-03-12T00:00:00" u="1"/>
        <d v="2017-02-16T00:00:00" u="1"/>
        <d v="1981-05-06T00:00:00" u="1"/>
        <d v="1985-03-14T00:00:00" u="1"/>
        <d v="1987-02-18T00:00:00" u="1"/>
        <d v="2012-05-04T00:00:00" u="1"/>
        <d v="2014-04-08T00:00:00" u="1"/>
        <d v="2018-02-16T00:00:00" u="1"/>
        <d v="1982-05-06T00:00:00" u="1"/>
        <d v="1984-04-10T00:00:00" u="1"/>
        <d v="1986-03-14T00:00:00" u="1"/>
        <d v="1988-02-18T00:00:00" u="1"/>
        <d v="1990-01-22T00:00:00" u="1"/>
        <d v="2015-04-08T00:00:00" u="1"/>
        <d v="1981-06-02T00:00:00" u="1"/>
        <d v="1983-05-06T00:00:00" u="1"/>
        <d v="1985-04-10T00:00:00" u="1"/>
        <d v="1991-01-22T00:00:00" u="1"/>
        <d v="2016-04-08T00:00:00" u="1"/>
        <d v="2018-03-12T00:00:00" u="1"/>
        <d v="1982-06-02T00:00:00" u="1"/>
        <d v="1986-04-10T00:00:00" u="1"/>
        <d v="1988-03-14T00:00:00" u="1"/>
        <d v="1992-01-22T00:00:00" u="1"/>
        <d v="2015-05-04T00:00:00" u="1"/>
        <d v="2019-03-12T00:00:00" u="1"/>
        <d v="1983-06-02T00:00:00" u="1"/>
        <d v="1985-05-06T00:00:00" u="1"/>
        <d v="1987-04-10T00:00:00" u="1"/>
        <d v="1989-03-14T00:00:00" u="1"/>
        <d v="1993-01-22T00:00:00" u="1"/>
        <d v="2016-05-04T00:00:00" u="1"/>
        <d v="1986-05-06T00:00:00" u="1"/>
        <d v="1990-03-14T00:00:00" u="1"/>
        <d v="1992-02-18T00:00:00" u="1"/>
        <d v="2017-05-04T00:00:00" u="1"/>
        <d v="2019-04-08T00:00:00" u="1"/>
        <d v="1987-05-06T00:00:00" u="1"/>
        <d v="1989-04-10T00:00:00" u="1"/>
        <d v="1991-03-14T00:00:00" u="1"/>
        <d v="1993-02-18T00:00:00" u="1"/>
        <d v="2018-05-04T00:00:00" u="1"/>
        <d v="1986-06-02T00:00:00" u="1"/>
        <d v="1988-05-06T00:00:00" u="1"/>
        <d v="1990-04-10T00:00:00" u="1"/>
        <d v="1994-02-18T00:00:00" u="1"/>
        <d v="1996-01-22T00:00:00" u="1"/>
        <d v="1987-06-02T00:00:00" u="1"/>
        <d v="1991-04-10T00:00:00" u="1"/>
        <d v="1997-01-22T00:00:00" u="1"/>
        <d v="1988-06-02T00:00:00" u="1"/>
        <d v="1992-04-10T00:00:00" u="1"/>
        <d v="1994-03-14T00:00:00" u="1"/>
        <d v="1998-01-22T00:00:00" u="1"/>
        <d v="1989-06-02T00:00:00" u="1"/>
        <d v="1991-05-06T00:00:00" u="1"/>
        <d v="1995-03-14T00:00:00" u="1"/>
        <d v="1997-02-18T00:00:00" u="1"/>
        <d v="1999-01-22T00:00:00" u="1"/>
        <d v="1992-05-06T00:00:00" u="1"/>
        <d v="1996-03-14T00:00:00" u="1"/>
        <d v="1998-02-18T00:00:00" u="1"/>
        <d v="1993-05-06T00:00:00" u="1"/>
        <d v="1995-04-10T00:00:00" u="1"/>
        <d v="1997-03-14T00:00:00" u="1"/>
        <d v="1999-02-18T00:00:00" u="1"/>
        <d v="2001-01-22T00:00:00" u="1"/>
        <d v="1992-06-02T00:00:00" u="1"/>
        <d v="1994-05-06T00:00:00" u="1"/>
        <d v="1996-04-10T00:00:00" u="1"/>
        <d v="2000-02-18T00:00:00" u="1"/>
        <d v="2002-01-22T00:00:00" u="1"/>
        <d v="1993-06-02T00:00:00" u="1"/>
        <d v="1997-04-10T00:00:00" u="1"/>
        <d v="2003-01-22T00:00:00" u="1"/>
        <d v="1994-06-02T00:00:00" u="1"/>
        <d v="1996-05-06T00:00:00" u="1"/>
        <d v="2000-03-14T00:00:00" u="1"/>
        <d v="2004-01-22T00:00:00" u="1"/>
        <d v="1995-06-02T00:00:00" u="1"/>
        <d v="1997-05-06T00:00:00" u="1"/>
        <d v="2001-03-14T00:00:00" u="1"/>
        <d v="2003-02-18T00:00:00" u="1"/>
        <d v="1998-05-06T00:00:00" u="1"/>
        <d v="2000-04-10T00:00:00" u="1"/>
        <d v="2002-03-14T00:00:00" u="1"/>
        <d v="2004-02-18T00:00:00" u="1"/>
        <d v="1997-06-02T00:00:00" u="1"/>
        <d v="1999-05-06T00:00:00" u="1"/>
        <d v="2001-04-10T00:00:00" u="1"/>
        <d v="2003-03-14T00:00:00" u="1"/>
        <d v="2005-02-18T00:00:00" u="1"/>
        <d v="2007-01-22T00:00:00" u="1"/>
        <d v="1998-06-02T00:00:00" u="1"/>
        <d v="2002-04-10T00:00:00" u="1"/>
        <d v="2008-01-22T00:00:00" u="1"/>
        <d v="1999-06-02T00:00:00" u="1"/>
        <d v="2003-04-10T00:00:00" u="1"/>
        <d v="2005-03-14T00:00:00" u="1"/>
        <d v="2009-01-22T00:00:00" u="1"/>
        <d v="2000-06-02T00:00:00" u="1"/>
        <d v="2002-05-06T00:00:00" u="1"/>
        <d v="2006-03-14T00:00:00" u="1"/>
        <d v="2010-01-22T00:00:00" u="1"/>
        <d v="2003-05-06T00:00:00" u="1"/>
        <d v="2007-03-14T00:00:00" u="1"/>
        <d v="2009-02-18T00:00:00" u="1"/>
        <d v="2004-05-06T00:00:00" u="1"/>
        <d v="2006-04-10T00:00:00" u="1"/>
        <d v="2008-03-14T00:00:00" u="1"/>
        <d v="2010-02-18T00:00:00" u="1"/>
        <d v="2003-06-02T00:00:00" u="1"/>
        <d v="2005-05-06T00:00:00" u="1"/>
        <d v="2007-04-10T00:00:00" u="1"/>
        <d v="2011-02-18T00:00:00" u="1"/>
        <d v="2013-01-22T00:00:00" u="1"/>
        <d v="1981-02-20T00:00:00" u="1"/>
        <d v="1983-01-24T00:00:00" u="1"/>
        <d v="2004-06-02T00:00:00" u="1"/>
        <d v="2008-04-10T00:00:00" u="1"/>
        <d v="2014-01-22T00:00:00" u="1"/>
        <d v="1984-01-24T00:00:00" u="1"/>
        <d v="2005-06-02T00:00:00" u="1"/>
        <d v="2011-03-14T00:00:00" u="1"/>
        <d v="2015-01-22T00:00:00" u="1"/>
        <d v="1981-03-16T00:00:00" u="1"/>
        <d v="1985-01-24T00:00:00" u="1"/>
        <d v="2006-06-02T00:00:00" u="1"/>
        <d v="2008-05-06T00:00:00" u="1"/>
        <d v="2012-03-14T00:00:00" u="1"/>
        <d v="2014-02-18T00:00:00" u="1"/>
        <d v="2016-01-22T00:00:00" u="1"/>
        <d v="1982-03-16T00:00:00" u="1"/>
        <d v="1986-01-24T00:00:00" u="1"/>
        <d v="2009-05-06T00:00:00" u="1"/>
        <d v="2013-03-14T00:00:00" u="1"/>
        <d v="2015-02-18T00:00:00" u="1"/>
        <d v="1983-03-16T00:00:00" u="1"/>
        <d v="1985-02-20T00:00:00" u="1"/>
        <d v="2008-06-02T00:00:00" u="1"/>
        <d v="2010-05-06T00:00:00" u="1"/>
        <d v="2012-04-10T00:00:00" u="1"/>
        <d v="2014-03-14T00:00:00" u="1"/>
        <d v="2016-02-18T00:00:00" u="1"/>
        <d v="2018-01-22T00:00:00" u="1"/>
        <d v="1982-04-12T00:00:00" u="1"/>
        <d v="1984-03-16T00:00:00" u="1"/>
        <d v="1986-02-20T00:00:00" u="1"/>
        <d v="2009-06-02T00:00:00" u="1"/>
        <d v="2011-05-06T00:00:00" u="1"/>
        <d v="2013-04-10T00:00:00" u="1"/>
        <d v="2019-01-22T00:00:00" u="1"/>
        <d v="1981-05-08T00:00:00" u="1"/>
        <d v="1983-04-12T00:00:00" u="1"/>
        <d v="1987-02-20T00:00:00" u="1"/>
        <d v="1989-01-24T00:00:00" u="1"/>
        <d v="2010-06-02T00:00:00" u="1"/>
        <d v="2014-04-10T00:00:00" u="1"/>
        <d v="2016-03-14T00:00:00" u="1"/>
        <d v="2020-01-22T00:00:00" u="1"/>
        <d v="1984-04-12T00:00:00" u="1"/>
        <d v="1990-01-24T00:00:00" u="1"/>
        <d v="2011-06-02T00:00:00" u="1"/>
        <d v="2013-05-06T00:00:00" u="1"/>
        <d v="2015-04-10T00:00:00" u="1"/>
        <d v="2017-03-14T00:00:00" u="1"/>
        <d v="1981-06-04T00:00:00" u="1"/>
        <d v="1985-04-12T00:00:00" u="1"/>
        <d v="1987-03-16T00:00:00" u="1"/>
        <d v="1991-01-24T00:00:00" u="1"/>
        <d v="2014-05-06T00:00:00" u="1"/>
        <d v="2018-03-14T00:00:00" u="1"/>
        <d v="2020-02-18T00:00:00" u="1"/>
        <d v="1982-06-04T00:00:00" u="1"/>
        <d v="1984-05-08T00:00:00" u="1"/>
        <d v="1988-03-16T00:00:00" u="1"/>
        <d v="1990-02-20T00:00:00" u="1"/>
        <d v="1992-01-24T00:00:00" u="1"/>
        <d v="2015-05-06T00:00:00" u="1"/>
        <d v="2017-04-10T00:00:00" u="1"/>
        <d v="2019-03-14T00:00:00" u="1"/>
        <d v="1985-05-08T00:00:00" u="1"/>
        <d v="1989-03-16T00:00:00" u="1"/>
        <d v="1991-02-20T00:00:00" u="1"/>
        <d v="2014-06-02T00:00:00" u="1"/>
        <d v="2016-05-06T00:00:00" u="1"/>
        <d v="2018-04-10T00:00:00" u="1"/>
        <d v="1984-06-04T00:00:00" u="1"/>
        <d v="1986-05-08T00:00:00" u="1"/>
        <d v="1988-04-12T00:00:00" u="1"/>
        <d v="1990-03-16T00:00:00" u="1"/>
        <d v="1992-02-20T00:00:00" u="1"/>
        <d v="1994-01-24T00:00:00" u="1"/>
        <d v="2015-06-02T00:00:00" u="1"/>
        <d v="2019-04-10T00:00:00" u="1"/>
        <d v="1985-06-04T00:00:00" u="1"/>
        <d v="1987-05-08T00:00:00" u="1"/>
        <d v="1989-04-12T00:00:00" u="1"/>
        <d v="1995-01-24T00:00:00" u="1"/>
        <d v="2016-06-02T00:00:00" u="1"/>
        <d v="1986-06-04T00:00:00" u="1"/>
        <d v="1990-04-12T00:00:00" u="1"/>
        <d v="1992-03-16T00:00:00" u="1"/>
        <d v="1996-01-24T00:00:00" u="1"/>
        <d v="2017-06-02T00:00:00" u="1"/>
        <d v="2019-05-06T00:00:00" u="1"/>
        <d v="1987-06-04T00:00:00" u="1"/>
        <d v="1989-05-08T00:00:00" u="1"/>
        <d v="1991-04-12T00:00:00" u="1"/>
        <d v="1993-03-16T00:00:00" u="1"/>
        <d v="1997-01-24T00:00:00" u="1"/>
        <d v="1990-05-08T00:00:00" u="1"/>
        <d v="1994-03-16T00:00:00" u="1"/>
        <d v="1996-02-20T00:00:00" u="1"/>
        <d v="1991-05-08T00:00:00" u="1"/>
        <d v="1993-04-12T00:00:00" u="1"/>
        <d v="1995-03-16T00:00:00" u="1"/>
        <d v="1997-02-20T00:00:00" u="1"/>
        <d v="1990-06-04T00:00:00" u="1"/>
        <d v="1992-05-08T00:00:00" u="1"/>
        <d v="1994-04-12T00:00:00" u="1"/>
        <d v="1998-02-20T00:00:00" u="1"/>
        <d v="2000-01-24T00:00:00" u="1"/>
        <d v="1991-06-04T00:00:00" u="1"/>
        <d v="1995-04-12T00:00:00" u="1"/>
        <d v="2001-01-24T00:00:00" u="1"/>
        <d v="1992-06-04T00:00:00" u="1"/>
        <d v="1996-04-12T00:00:00" u="1"/>
        <d v="1998-03-16T00:00:00" u="1"/>
        <d v="2002-01-24T00:00:00" u="1"/>
        <d v="1993-06-04T00:00:00" u="1"/>
        <d v="1995-05-08T00:00:00" u="1"/>
        <d v="1999-03-16T00:00:00" u="1"/>
        <d v="2001-02-20T00:00:00" u="1"/>
        <d v="2003-01-24T00:00:00" u="1"/>
        <d v="1996-05-08T00:00:00" u="1"/>
        <d v="2000-03-16T00:00:00" u="1"/>
        <d v="2002-02-20T00:00:00" u="1"/>
        <d v="1997-05-08T00:00:00" u="1"/>
        <d v="1999-04-12T00:00:00" u="1"/>
        <d v="2001-03-16T00:00:00" u="1"/>
        <d v="2003-02-20T00:00:00" u="1"/>
        <d v="2005-01-24T00:00:00" u="1"/>
        <d v="1996-06-04T00:00:00" u="1"/>
        <d v="1998-05-08T00:00:00" u="1"/>
        <d v="2000-04-12T00:00:00" u="1"/>
        <d v="2004-02-20T00:00:00" u="1"/>
        <d v="2006-01-24T00:00:00" u="1"/>
        <d v="1997-06-04T00:00:00" u="1"/>
        <d v="2001-04-12T00:00:00" u="1"/>
        <d v="2007-01-24T00:00:00" u="1"/>
        <d v="1998-06-04T00:00:00" u="1"/>
        <d v="2000-05-08T00:00:00" u="1"/>
        <d v="2002-04-12T00:00:00" u="1"/>
        <d v="2004-03-16T00:00:00" u="1"/>
        <d v="2008-01-24T00:00:00" u="1"/>
        <d v="1999-06-04T00:00:00" u="1"/>
        <d v="2001-05-08T00:00:00" u="1"/>
        <d v="2005-03-16T00:00:00" u="1"/>
        <d v="2007-02-20T00:00:00" u="1"/>
        <d v="2002-05-08T00:00:00" u="1"/>
        <d v="2004-04-12T00:00:00" u="1"/>
        <d v="2006-03-16T00:00:00" u="1"/>
        <d v="2008-02-20T00:00:00" u="1"/>
        <d v="2001-06-04T00:00:00" u="1"/>
        <d v="2003-05-08T00:00:00" u="1"/>
        <d v="2005-04-12T00:00:00" u="1"/>
        <d v="2007-03-16T00:00:00" u="1"/>
        <d v="2009-02-20T00:00:00" u="1"/>
        <d v="2011-01-24T00:00:00" u="1"/>
        <d v="1981-01-26T00:00:00" u="1"/>
        <d v="2002-06-04T00:00:00" u="1"/>
        <d v="2006-04-12T00:00:00" u="1"/>
        <d v="2012-01-24T00:00:00" u="1"/>
        <d v="1982-01-26T00:00:00" u="1"/>
        <d v="2003-06-04T00:00:00" u="1"/>
        <d v="2007-04-12T00:00:00" u="1"/>
        <d v="2009-03-16T00:00:00" u="1"/>
        <d v="2013-01-24T00:00:00" u="1"/>
        <d v="1983-01-26T00:00:00" u="1"/>
        <d v="2004-06-04T00:00:00" u="1"/>
        <d v="2006-05-08T00:00:00" u="1"/>
        <d v="2010-03-16T00:00:00" u="1"/>
        <d v="2014-01-24T00:00:00" u="1"/>
        <d v="1982-02-22T00:00:00" u="1"/>
        <d v="1984-01-26T00:00:00" u="1"/>
        <d v="2007-05-08T00:00:00" u="1"/>
        <d v="2011-03-16T00:00:00" u="1"/>
        <d v="2013-02-20T00:00:00" u="1"/>
        <d v="1981-03-18T00:00:00" u="1"/>
        <d v="1983-02-22T00:00:00" u="1"/>
        <d v="2008-05-08T00:00:00" u="1"/>
        <d v="2010-04-12T00:00:00" u="1"/>
        <d v="2012-03-16T00:00:00" u="1"/>
        <d v="2014-02-20T00:00:00" u="1"/>
        <d v="1982-03-18T00:00:00" u="1"/>
        <d v="1984-02-22T00:00:00" u="1"/>
        <d v="2007-06-04T00:00:00" u="1"/>
        <d v="2009-05-08T00:00:00" u="1"/>
        <d v="2011-04-12T00:00:00" u="1"/>
        <d v="2015-02-20T00:00:00" u="1"/>
        <d v="2017-01-24T00:00:00" u="1"/>
        <d v="1981-04-14T00:00:00" u="1"/>
        <d v="1983-03-18T00:00:00" u="1"/>
        <d v="1985-02-22T00:00:00" u="1"/>
        <d v="1987-01-26T00:00:00" u="1"/>
        <d v="2008-06-04T00:00:00" u="1"/>
        <d v="2012-04-12T00:00:00" u="1"/>
        <d v="2018-01-24T00:00:00" u="1"/>
        <d v="1982-04-14T00:00:00" u="1"/>
        <d v="1988-01-26T00:00:00" u="1"/>
        <d v="2009-06-04T00:00:00" u="1"/>
        <d v="2013-04-12T00:00:00" u="1"/>
        <d v="2015-03-16T00:00:00" u="1"/>
        <d v="2019-01-24T00:00:00" u="1"/>
        <d v="1983-04-14T00:00:00" u="1"/>
        <d v="1985-03-18T00:00:00" u="1"/>
        <d v="1989-01-26T00:00:00" u="1"/>
        <d v="2010-06-04T00:00:00" u="1"/>
        <d v="2012-05-08T00:00:00" u="1"/>
        <d v="2016-03-16T00:00:00" u="1"/>
        <d v="2018-02-20T00:00:00" u="1"/>
        <d v="2020-01-24T00:00:00" u="1"/>
        <d v="1982-05-10T00:00:00" u="1"/>
        <d v="1986-03-18T00:00:00" u="1"/>
        <d v="1988-02-22T00:00:00" u="1"/>
        <d v="1990-01-26T00:00:00" u="1"/>
        <d v="2013-05-08T00:00:00" u="1"/>
        <d v="2017-03-16T00:00:00" u="1"/>
        <d v="2019-02-20T00:00:00" u="1"/>
        <d v="1983-05-10T00:00:00" u="1"/>
        <d v="1987-03-18T00:00:00" u="1"/>
        <d v="1989-02-22T00:00:00" u="1"/>
        <d v="2012-06-04T00:00:00" u="1"/>
        <d v="2014-05-08T00:00:00" u="1"/>
        <d v="2016-04-12T00:00:00" u="1"/>
        <d v="2018-03-16T00:00:00" u="1"/>
        <d v="2020-02-20T00:00:00" u="1"/>
        <d v="1984-05-10T00:00:00" u="1"/>
        <d v="1986-04-14T00:00:00" u="1"/>
        <d v="1988-03-18T00:00:00" u="1"/>
        <d v="1990-02-22T00:00:00" u="1"/>
        <d v="2013-06-04T00:00:00" u="1"/>
        <d v="2015-05-08T00:00:00" u="1"/>
        <d v="2017-04-12T00:00:00" u="1"/>
        <d v="1981-07-02T00:00:00" u="1"/>
        <d v="1983-06-06T00:00:00" u="1"/>
        <d v="1985-05-10T00:00:00" u="1"/>
        <d v="1987-04-14T00:00:00" u="1"/>
        <d v="1991-02-22T00:00:00" u="1"/>
        <d v="1993-01-26T00:00:00" u="1"/>
        <d v="2014-06-04T00:00:00" u="1"/>
        <d v="2018-04-12T00:00:00" u="1"/>
        <d v="1982-07-02T00:00:00" u="1"/>
        <d v="1984-06-06T00:00:00" u="1"/>
        <d v="1988-04-14T00:00:00" u="1"/>
        <d v="1994-01-26T00:00:00" u="1"/>
        <d v="2015-06-04T00:00:00" u="1"/>
        <d v="2017-05-08T00:00:00" u="1"/>
        <d v="2019-04-12T00:00:00" u="1"/>
        <d v="1985-06-06T00:00:00" u="1"/>
        <d v="1989-04-14T00:00:00" u="1"/>
        <d v="1991-03-18T00:00:00" u="1"/>
        <d v="1993-02-22T00:00:00" u="1"/>
        <d v="1995-01-26T00:00:00" u="1"/>
        <d v="2018-05-08T00:00:00" u="1"/>
        <d v="1984-07-02T00:00:00" u="1"/>
        <d v="1986-06-06T00:00:00" u="1"/>
        <d v="1988-05-10T00:00:00" u="1"/>
        <d v="1992-03-18T00:00:00" u="1"/>
        <d v="1994-02-22T00:00:00" u="1"/>
        <d v="1996-01-26T00:00:00" u="1"/>
        <d v="2019-05-08T00:00:00" u="1"/>
        <d v="1985-07-02T00:00:00" u="1"/>
        <d v="1989-05-10T00:00:00" u="1"/>
        <d v="1993-03-18T00:00:00" u="1"/>
        <d v="1995-02-22T00:00:00" u="1"/>
        <d v="2018-06-04T00:00:00" u="1"/>
        <d v="1986-07-02T00:00:00" u="1"/>
        <d v="1988-06-06T00:00:00" u="1"/>
        <d v="1990-05-10T00:00:00" u="1"/>
        <d v="1992-04-14T00:00:00" u="1"/>
        <d v="1994-03-18T00:00:00" u="1"/>
        <d v="1996-02-22T00:00:00" u="1"/>
        <d v="1998-01-26T00:00:00" u="1"/>
        <d v="2019-06-04T00:00:00" u="1"/>
        <d v="1987-07-02T00:00:00" u="1"/>
        <d v="1989-06-06T00:00:00" u="1"/>
        <d v="1991-05-10T00:00:00" u="1"/>
        <d v="1993-04-14T00:00:00" u="1"/>
        <d v="1999-01-26T00:00:00" u="1"/>
        <d v="1990-06-06T00:00:00" u="1"/>
        <d v="1994-04-14T00:00:00" u="1"/>
        <d v="1996-03-18T00:00:00" u="1"/>
        <d v="2000-01-26T00:00:00" u="1"/>
        <d v="1991-06-06T00:00:00" u="1"/>
        <d v="1993-05-10T00:00:00" u="1"/>
        <d v="1997-03-18T00:00:00" u="1"/>
        <d v="1999-02-22T00:00:00" u="1"/>
        <d v="2001-01-26T00:00:00" u="1"/>
        <d v="1990-07-02T00:00:00" u="1"/>
        <d v="1994-05-10T00:00:00" u="1"/>
        <d v="1998-03-18T00:00:00" u="1"/>
        <d v="2000-02-22T00:00:00" u="1"/>
        <d v="1991-07-02T00:00:00" u="1"/>
        <d v="1995-05-10T00:00:00" u="1"/>
        <d v="1997-04-14T00:00:00" u="1"/>
        <d v="1999-03-18T00:00:00" u="1"/>
        <d v="2001-02-22T00:00:00" u="1"/>
        <d v="1992-07-02T00:00:00" u="1"/>
        <d v="1994-06-06T00:00:00" u="1"/>
        <d v="1996-05-10T00:00:00" u="1"/>
        <d v="1998-04-14T00:00:00" u="1"/>
        <d v="2002-02-22T00:00:00" u="1"/>
        <d v="2004-01-26T00:00:00" u="1"/>
        <d v="1993-07-02T00:00:00" u="1"/>
        <d v="1995-06-06T00:00:00" u="1"/>
        <d v="1999-04-14T00:00:00" u="1"/>
        <d v="2005-01-26T00:00:00" u="1"/>
        <d v="1996-06-06T00:00:00" u="1"/>
        <d v="2000-04-14T00:00:00" u="1"/>
        <d v="2002-03-18T00:00:00" u="1"/>
        <d v="2006-01-26T00:00:00" u="1"/>
        <d v="1997-06-06T00:00:00" u="1"/>
        <d v="1999-05-10T00:00:00" u="1"/>
        <d v="2003-03-18T00:00:00" u="1"/>
        <d v="2005-02-22T00:00:00" u="1"/>
        <d v="2007-01-26T00:00:00" u="1"/>
        <d v="1996-07-02T00:00:00" u="1"/>
        <d v="2000-05-10T00:00:00" u="1"/>
        <d v="2004-03-18T00:00:00" u="1"/>
        <d v="2006-02-22T00:00:00" u="1"/>
        <d v="1997-07-02T00:00:00" u="1"/>
        <d v="2001-05-10T00:00:00" u="1"/>
        <d v="2003-04-14T00:00:00" u="1"/>
        <d v="2005-03-18T00:00:00" u="1"/>
        <d v="2007-02-22T00:00:00" u="1"/>
        <d v="2009-01-26T00:00:00" u="1"/>
        <d v="1998-07-02T00:00:00" u="1"/>
        <d v="2000-06-06T00:00:00" u="1"/>
        <d v="2002-05-10T00:00:00" u="1"/>
        <d v="2004-04-14T00:00:00" u="1"/>
        <d v="2008-02-22T00:00:00" u="1"/>
        <d v="2010-01-26T00:00:00" u="1"/>
        <d v="1999-07-02T00:00:00" u="1"/>
        <d v="2001-06-06T00:00:00" u="1"/>
        <d v="2005-04-14T00:00:00" u="1"/>
        <d v="2011-01-26T00:00:00" u="1"/>
        <d v="1981-01-28T00:00:00" u="1"/>
        <d v="2002-06-06T00:00:00" u="1"/>
        <d v="2004-05-10T00:00:00" u="1"/>
        <d v="2008-03-18T00:00:00" u="1"/>
        <d v="2010-02-22T00:00:00" u="1"/>
        <d v="2012-01-26T00:00:00" u="1"/>
        <d v="1982-01-28T00:00:00" u="1"/>
        <d v="2001-07-02T00:00:00" u="1"/>
        <d v="2003-06-06T00:00:00" u="1"/>
        <d v="2005-05-10T00:00:00" u="1"/>
        <d v="2009-03-18T00:00:00" u="1"/>
        <d v="2011-02-22T00:00:00" u="1"/>
        <d v="1981-02-24T00:00:00" u="1"/>
        <d v="1983-01-28T00:00:00" u="1"/>
        <d v="2002-07-02T00:00:00" u="1"/>
        <d v="2006-05-10T00:00:00" u="1"/>
        <d v="2008-04-14T00:00:00" u="1"/>
        <d v="2010-03-18T00:00:00" u="1"/>
        <d v="2012-02-22T00:00:00" u="1"/>
        <d v="1982-02-24T00:00:00" u="1"/>
        <d v="2003-07-02T00:00:00" u="1"/>
        <d v="2005-06-06T00:00:00" u="1"/>
        <d v="2007-05-10T00:00:00" u="1"/>
        <d v="2009-04-14T00:00:00" u="1"/>
        <d v="2011-03-18T00:00:00" u="1"/>
        <d v="2013-02-22T00:00:00" u="1"/>
        <d v="2015-01-26T00:00:00" u="1"/>
        <d v="1981-03-20T00:00:00" u="1"/>
        <d v="1983-02-24T00:00:00" u="1"/>
        <d v="1985-01-28T00:00:00" u="1"/>
        <d v="2004-07-02T00:00:00" u="1"/>
        <d v="2006-06-06T00:00:00" u="1"/>
        <d v="2010-04-14T00:00:00" u="1"/>
        <d v="2016-01-26T00:00:00" u="1"/>
        <d v="1984-02-24T00:00:00" u="1"/>
        <d v="1986-01-28T00:00:00" u="1"/>
        <d v="2007-06-06T00:00:00" u="1"/>
        <d v="2011-04-14T00:00:00" u="1"/>
        <d v="2013-03-18T00:00:00" u="1"/>
        <d v="2017-01-26T00:00:00" u="1"/>
        <d v="1981-04-16T00:00:00" u="1"/>
        <d v="1987-01-28T00:00:00" u="1"/>
        <d v="2008-06-06T00:00:00" u="1"/>
        <d v="2010-05-10T00:00:00" u="1"/>
        <d v="2014-03-18T00:00:00" u="1"/>
        <d v="2016-02-22T00:00:00" u="1"/>
        <d v="2018-01-26T00:00:00" u="1"/>
        <d v="1982-04-16T00:00:00" u="1"/>
        <d v="1984-03-20T00:00:00" u="1"/>
        <d v="1986-02-24T00:00:00" u="1"/>
        <d v="1988-01-28T00:00:00" u="1"/>
        <d v="2007-07-02T00:00:00" u="1"/>
        <d v="2011-05-10T00:00:00" u="1"/>
        <d v="2015-03-18T00:00:00" u="1"/>
        <d v="2017-02-22T00:00:00" u="1"/>
        <d v="1981-05-12T00:00:00" u="1"/>
        <d v="1985-03-20T00:00:00" u="1"/>
        <d v="1987-02-24T00:00:00" u="1"/>
        <d v="2008-07-02T00:00:00" u="1"/>
        <d v="2012-05-10T00:00:00" u="1"/>
        <d v="2014-04-14T00:00:00" u="1"/>
        <d v="2016-03-18T00:00:00" u="1"/>
        <d v="2018-02-22T00:00:00" u="1"/>
        <d v="1982-05-12T00:00:00" u="1"/>
        <d v="1984-04-16T00:00:00" u="1"/>
        <d v="1986-03-20T00:00:00" u="1"/>
        <d v="1988-02-24T00:00:00" u="1"/>
        <d v="2009-07-02T00:00:00" u="1"/>
        <d v="2011-06-06T00:00:00" u="1"/>
        <d v="2013-05-10T00:00:00" u="1"/>
        <d v="2015-04-14T00:00:00" u="1"/>
        <d v="2019-02-22T00:00:00" u="1"/>
        <d v="1981-06-08T00:00:00" u="1"/>
        <d v="1983-05-12T00:00:00" u="1"/>
        <d v="1985-04-16T00:00:00" u="1"/>
        <d v="1987-03-20T00:00:00" u="1"/>
        <d v="1989-02-24T00:00:00" u="1"/>
        <d v="1991-01-28T00:00:00" u="1"/>
        <d v="2010-07-02T00:00:00" u="1"/>
        <d v="2012-06-06T00:00:00" u="1"/>
        <d v="2016-04-14T00:00:00" u="1"/>
        <d v="1982-06-08T00:00:00" u="1"/>
        <d v="1986-04-16T00:00:00" u="1"/>
        <d v="1992-01-28T00:00:00" u="1"/>
        <d v="2013-06-06T00:00:00" u="1"/>
        <d v="2019-03-18T00:00:00" u="1"/>
        <d v="1983-06-08T00:00:00" u="1"/>
        <d v="1987-04-16T00:00:00" u="1"/>
        <d v="1989-03-20T00:00:00" u="1"/>
        <d v="1993-01-28T00:00:00" u="1"/>
        <d v="2012-07-02T00:00:00" u="1"/>
        <d v="2014-06-06T00:00:00" u="1"/>
        <d v="2016-05-10T00:00:00" u="1"/>
        <d v="1984-06-08T00:00:00" u="1"/>
        <d v="1986-05-12T00:00:00" u="1"/>
        <d v="1990-03-20T00:00:00" u="1"/>
        <d v="1992-02-24T00:00:00" u="1"/>
        <d v="1994-01-28T00:00:00" u="1"/>
        <d v="2013-07-02T00:00:00" u="1"/>
        <d v="2017-05-10T00:00:00" u="1"/>
        <d v="1987-05-12T00:00:00" u="1"/>
        <d v="1991-03-20T00:00:00" u="1"/>
        <d v="1993-02-24T00:00:00" u="1"/>
        <d v="2014-07-02T00:00:00" u="1"/>
        <d v="2016-06-06T00:00:00" u="1"/>
        <d v="2018-05-10T00:00:00" u="1"/>
        <d v="1988-05-12T00:00:00" u="1"/>
        <d v="1990-04-16T00:00:00" u="1"/>
        <d v="1992-03-20T00:00:00" u="1"/>
        <d v="1994-02-24T00:00:00" u="1"/>
        <d v="2015-07-02T00:00:00" u="1"/>
        <d v="2017-06-06T00:00:00" u="1"/>
        <d v="2019-05-10T00:00:00" u="1"/>
        <d v="1987-06-08T00:00:00" u="1"/>
        <d v="1989-05-12T00:00:00" u="1"/>
        <d v="1991-04-16T00:00:00" u="1"/>
        <d v="1995-02-24T00:00:00" u="1"/>
        <d v="1997-01-28T00:00:00" u="1"/>
        <d v="2018-06-06T00:00:00" u="1"/>
        <d v="1988-06-08T00:00:00" u="1"/>
        <d v="1992-04-16T00:00:00" u="1"/>
        <d v="1998-01-28T00:00:00" u="1"/>
        <d v="2019-06-06T00:00:00" u="1"/>
        <d v="1989-06-08T00:00:00" u="1"/>
        <d v="1993-04-16T00:00:00" u="1"/>
        <d v="1995-03-20T00:00:00" u="1"/>
        <d v="1997-02-24T00:00:00" u="1"/>
        <d v="1999-01-28T00:00:00" u="1"/>
        <d v="2018-07-02T00:00:00" u="1"/>
        <d v="1990-06-08T00:00:00" u="1"/>
        <d v="1992-05-12T00:00:00" u="1"/>
        <d v="1996-03-20T00:00:00" u="1"/>
        <d v="1998-02-24T00:00:00" u="1"/>
        <d v="2000-01-28T00:00:00" u="1"/>
        <d v="2019-07-02T00:00:00" u="1"/>
        <d v="1993-05-12T00:00:00" u="1"/>
        <d v="1997-03-20T00:00:00" u="1"/>
        <d v="1999-02-24T00:00:00" u="1"/>
        <d v="1992-06-08T00:00:00" u="1"/>
        <d v="1994-05-12T00:00:00" u="1"/>
        <d v="1996-04-16T00:00:00" u="1"/>
        <d v="1998-03-20T00:00:00" u="1"/>
        <d v="2000-02-24T00:00:00" u="1"/>
        <d v="2002-01-28T00:00:00" u="1"/>
        <d v="1993-06-08T00:00:00" u="1"/>
        <d v="1995-05-12T00:00:00" u="1"/>
        <d v="1997-04-16T00:00:00" u="1"/>
        <d v="2003-01-28T00:00:00" u="1"/>
        <d v="1994-06-08T00:00:00" u="1"/>
        <d v="1998-04-16T00:00:00" u="1"/>
        <d v="2000-03-20T00:00:00" u="1"/>
        <d v="2004-01-28T00:00:00" u="1"/>
        <d v="1995-06-08T00:00:00" u="1"/>
        <d v="1997-05-12T00:00:00" u="1"/>
        <d v="1999-04-16T00:00:00" u="1"/>
        <d v="2001-03-20T00:00:00" u="1"/>
        <d v="2003-02-24T00:00:00" u="1"/>
        <d v="2005-01-28T00:00:00" u="1"/>
        <d v="1998-05-12T00:00:00" u="1"/>
        <d v="2002-03-20T00:00:00" u="1"/>
        <d v="2004-02-24T00:00:00" u="1"/>
        <d v="1999-05-12T00:00:00" u="1"/>
        <d v="2001-04-16T00:00:00" u="1"/>
        <d v="2003-03-20T00:00:00" u="1"/>
        <d v="2005-02-24T00:00:00" u="1"/>
        <d v="1998-06-08T00:00:00" u="1"/>
        <d v="2000-05-12T00:00:00" u="1"/>
        <d v="2002-04-16T00:00:00" u="1"/>
        <d v="2006-02-24T00:00:00" u="1"/>
        <d v="2008-01-28T00:00:00" u="1"/>
        <d v="1999-06-08T00:00:00" u="1"/>
        <d v="2003-04-16T00:00:00" u="1"/>
        <d v="2009-01-28T00:00:00" u="1"/>
        <d v="2000-06-08T00:00:00" u="1"/>
        <d v="2004-04-16T00:00:00" u="1"/>
        <d v="2006-03-20T00:00:00" u="1"/>
        <d v="2010-01-28T00:00:00" u="1"/>
        <d v="2001-06-08T00:00:00" u="1"/>
        <d v="2003-05-12T00:00:00" u="1"/>
        <d v="2007-03-20T00:00:00" u="1"/>
        <d v="2009-02-24T00:00:00" u="1"/>
        <d v="2011-01-28T00:00:00" u="1"/>
        <d v="1981-01-30T00:00:00" u="1"/>
        <d v="2004-05-12T00:00:00" u="1"/>
        <d v="2008-03-20T00:00:00" u="1"/>
        <d v="2010-02-24T00:00:00" u="1"/>
        <d v="2005-05-12T00:00:00" u="1"/>
        <d v="2007-04-16T00:00:00" u="1"/>
        <d v="2009-03-20T00:00:00" u="1"/>
        <d v="2011-02-24T00:00:00" u="1"/>
        <d v="2013-01-28T00:00:00" u="1"/>
        <d v="1981-02-26T00:00:00" u="1"/>
        <d v="2004-06-08T00:00:00" u="1"/>
        <d v="2006-05-12T00:00:00" u="1"/>
        <d v="2008-04-16T00:00:00" u="1"/>
        <d v="2012-02-24T00:00:00" u="1"/>
        <d v="2014-01-28T00:00:00" u="1"/>
        <d v="1982-02-26T00:00:00" u="1"/>
        <d v="1984-01-30T00:00:00" u="1"/>
        <d v="2005-06-08T00:00:00" u="1"/>
        <d v="2009-04-16T00:00:00" u="1"/>
        <d v="2015-01-28T00:00:00" u="1"/>
        <d v="1985-01-30T00:00:00" u="1"/>
        <d v="2006-06-08T00:00:00" u="1"/>
        <d v="2008-05-12T00:00:00" u="1"/>
        <d v="2010-04-16T00:00:00" u="1"/>
        <d v="2012-03-20T00:00:00" u="1"/>
        <d v="2014-02-24T00:00:00" u="1"/>
        <d v="2016-01-28T00:00:00" u="1"/>
        <d v="1982-03-22T00:00:00" u="1"/>
        <d v="1986-01-30T00:00:00" u="1"/>
        <d v="2007-06-08T00:00:00" u="1"/>
        <d v="2009-05-12T00:00:00" u="1"/>
        <d v="2013-03-20T00:00:00" u="1"/>
        <d v="2015-02-24T00:00:00" u="1"/>
        <d v="1983-03-22T00:00:00" u="1"/>
        <d v="1985-02-26T00:00:00" u="1"/>
        <d v="1987-01-30T00:00:00" u="1"/>
        <d v="2010-05-12T00:00:00" u="1"/>
        <d v="2012-04-16T00:00:00" u="1"/>
        <d v="2014-03-20T00:00:00" u="1"/>
        <d v="2016-02-24T00:00:00" u="1"/>
        <d v="1984-03-22T00:00:00" u="1"/>
        <d v="1986-02-26T00:00:00" u="1"/>
        <d v="2009-06-08T00:00:00" u="1"/>
        <d v="2011-05-12T00:00:00" u="1"/>
        <d v="2013-04-16T00:00:00" u="1"/>
        <d v="2015-03-20T00:00:00" u="1"/>
        <d v="2017-02-24T00:00:00" u="1"/>
        <d v="2019-01-28T00:00:00" u="1"/>
        <d v="1981-05-14T00:00:00" u="1"/>
        <d v="1983-04-18T00:00:00" u="1"/>
        <d v="1985-03-22T00:00:00" u="1"/>
        <d v="1987-02-26T00:00:00" u="1"/>
        <d v="1989-01-30T00:00:00" u="1"/>
        <d v="2010-06-08T00:00:00" u="1"/>
        <d v="2014-04-16T00:00:00" u="1"/>
        <d v="2020-01-28T00:00:00" u="1"/>
        <d v="1982-05-14T00:00:00" u="1"/>
        <d v="1984-04-18T00:00:00" u="1"/>
        <d v="1988-02-26T00:00:00" u="1"/>
        <d v="1990-01-30T00:00:00" u="1"/>
        <d v="2011-06-08T00:00:00" u="1"/>
        <d v="2015-04-16T00:00:00" u="1"/>
        <d v="2017-03-20T00:00:00" u="1"/>
        <d v="1981-06-10T00:00:00" u="1"/>
        <d v="1985-04-18T00:00:00" u="1"/>
        <d v="1991-01-30T00:00:00" u="1"/>
        <d v="2012-06-08T00:00:00" u="1"/>
        <d v="2014-05-12T00:00:00" u="1"/>
        <d v="2018-03-20T00:00:00" u="1"/>
        <d v="2020-02-24T00:00:00" u="1"/>
        <d v="1982-06-10T00:00:00" u="1"/>
        <d v="1984-05-14T00:00:00" u="1"/>
        <d v="1986-04-18T00:00:00" u="1"/>
        <d v="1988-03-22T00:00:00" u="1"/>
        <d v="1990-02-26T00:00:00" u="1"/>
        <d v="1992-01-30T00:00:00" u="1"/>
        <d v="2015-05-12T00:00:00" u="1"/>
        <d v="2019-03-20T00:00:00" u="1"/>
        <d v="1981-07-06T00:00:00" u="1"/>
        <d v="1983-06-10T00:00:00" u="1"/>
        <d v="1985-05-14T00:00:00" u="1"/>
        <d v="1989-03-22T00:00:00" u="1"/>
        <d v="1991-02-26T00:00:00" u="1"/>
        <d v="2016-05-12T00:00:00" u="1"/>
        <d v="2018-04-16T00:00:00" u="1"/>
        <d v="1982-07-06T00:00:00" u="1"/>
        <d v="1986-05-14T00:00:00" u="1"/>
        <d v="1988-04-18T00:00:00" u="1"/>
        <d v="1990-03-22T00:00:00" u="1"/>
        <d v="1992-02-26T00:00:00" u="1"/>
        <d v="2015-06-08T00:00:00" u="1"/>
        <d v="2017-05-12T00:00:00" u="1"/>
        <d v="2019-04-16T00:00:00" u="1"/>
        <d v="1983-07-06T00:00:00" u="1"/>
        <d v="1985-06-10T00:00:00" u="1"/>
        <d v="1987-05-14T00:00:00" u="1"/>
        <d v="1989-04-18T00:00:00" u="1"/>
        <d v="1991-03-22T00:00:00" u="1"/>
        <d v="1993-02-26T00:00:00" u="1"/>
        <d v="1995-01-30T00:00:00" u="1"/>
        <d v="2016-06-08T00:00:00" u="1"/>
        <d v="1982-08-02T00:00:00" u="1"/>
        <d v="1984-07-06T00:00:00" u="1"/>
        <d v="1986-06-10T00:00:00" u="1"/>
        <d v="1990-04-18T00:00:00" u="1"/>
        <d v="1996-01-30T00:00:00" u="1"/>
        <d v="2017-06-08T00:00:00" u="1"/>
        <d v="1983-08-02T00:00:00" u="1"/>
        <d v="1987-06-10T00:00:00" u="1"/>
        <d v="1991-04-18T00:00:00" u="1"/>
        <d v="1993-03-22T00:00:00" u="1"/>
        <d v="1997-01-30T00:00:00" u="1"/>
        <d v="2018-06-08T00:00:00" u="1"/>
        <d v="1984-08-02T00:00:00" u="1"/>
        <d v="1988-06-10T00:00:00" u="1"/>
        <d v="1990-05-14T00:00:00" u="1"/>
        <d v="1994-03-22T00:00:00" u="1"/>
        <d v="1996-02-26T00:00:00" u="1"/>
        <d v="1998-01-30T00:00:00" u="1"/>
        <d v="1985-08-02T00:00:00" u="1"/>
        <d v="1987-07-06T00:00:00" u="1"/>
        <d v="1991-05-14T00:00:00" u="1"/>
        <d v="1995-03-22T00:00:00" u="1"/>
        <d v="1997-02-26T00:00:00" u="1"/>
        <d v="1988-07-06T00:00:00" u="1"/>
        <d v="1992-05-14T00:00:00" u="1"/>
        <d v="1994-04-18T00:00:00" u="1"/>
        <d v="1996-03-22T00:00:00" u="1"/>
        <d v="1998-02-26T00:00:00" u="1"/>
        <d v="1989-07-06T00:00:00" u="1"/>
        <d v="1991-06-10T00:00:00" u="1"/>
        <d v="1993-05-14T00:00:00" u="1"/>
        <d v="1995-04-18T00:00:00" u="1"/>
        <d v="1999-02-26T00:00:00" u="1"/>
        <d v="2001-01-30T00:00:00" u="1"/>
        <d v="1988-08-02T00:00:00" u="1"/>
        <d v="1990-07-06T00:00:00" u="1"/>
        <d v="1992-06-10T00:00:00" u="1"/>
        <d v="1996-04-18T00:00:00" u="1"/>
        <d v="2002-01-30T00:00:00" u="1"/>
        <d v="1989-08-02T00:00:00" u="1"/>
        <d v="1993-06-10T00:00:00" u="1"/>
        <d v="1997-04-18T00:00:00" u="1"/>
        <d v="1999-03-22T00:00:00" u="1"/>
        <d v="2001-02-26T00:00:00" u="1"/>
        <d v="2003-01-30T00:00:00" u="1"/>
        <d v="1990-08-02T00:00:00" u="1"/>
        <d v="1992-07-06T00:00:00" u="1"/>
        <d v="1994-06-10T00:00:00" u="1"/>
        <d v="1996-05-14T00:00:00" u="1"/>
        <d v="2000-03-22T00:00:00" u="1"/>
        <d v="2002-02-26T00:00:00" u="1"/>
        <d v="2004-01-30T00:00:00" u="1"/>
        <d v="1991-08-02T00:00:00" u="1"/>
        <d v="1993-07-06T00:00:00" u="1"/>
        <d v="1997-05-14T00:00:00" u="1"/>
        <d v="2001-03-22T00:00:00" u="1"/>
        <d v="2003-02-26T00:00:00" u="1"/>
        <d v="1994-07-06T00:00:00" u="1"/>
        <d v="1996-06-10T00:00:00" u="1"/>
        <d v="1998-05-14T00:00:00" u="1"/>
        <d v="2000-04-18T00:00:00" u="1"/>
        <d v="2002-03-22T00:00:00" u="1"/>
        <d v="2004-02-26T00:00:00" u="1"/>
        <d v="2006-01-30T00:00:00" u="1"/>
        <d v="1993-08-02T00:00:00" u="1"/>
        <d v="1995-07-06T00:00:00" u="1"/>
        <d v="1997-06-10T00:00:00" u="1"/>
        <d v="1999-05-14T00:00:00" u="1"/>
        <d v="2001-04-18T00:00:00" u="1"/>
        <d v="2007-01-30T00:00:00" u="1"/>
        <d v="1994-08-02T00:00:00" u="1"/>
        <d v="1998-06-10T00:00:00" u="1"/>
        <d v="2002-04-18T00:00:00" u="1"/>
        <d v="2004-03-22T00:00:00" u="1"/>
        <d v="2008-01-30T00:00:00" u="1"/>
        <d v="1995-08-02T00:00:00" u="1"/>
        <d v="1999-06-10T00:00:00" u="1"/>
        <d v="2001-05-14T00:00:00" u="1"/>
        <d v="2005-03-22T00:00:00" u="1"/>
        <d v="2007-02-26T00:00:00" u="1"/>
        <d v="2009-01-30T00:00:00" u="1"/>
        <d v="1996-08-02T00:00:00" u="1"/>
        <d v="1998-07-06T00:00:00" u="1"/>
        <d v="2002-05-14T00:00:00" u="1"/>
        <d v="2006-03-22T00:00:00" u="1"/>
        <d v="2008-02-26T00:00:00" u="1"/>
        <d v="1999-07-06T00:00:00" u="1"/>
        <d v="2003-05-14T00:00:00" u="1"/>
        <d v="2005-04-18T00:00:00" u="1"/>
        <d v="2007-03-22T00:00:00" u="1"/>
        <d v="2009-02-26T00:00:00" u="1"/>
        <d v="2000-07-06T00:00:00" u="1"/>
        <d v="2002-06-10T00:00:00" u="1"/>
        <d v="2004-05-14T00:00:00" u="1"/>
        <d v="2006-04-18T00:00:00" u="1"/>
        <d v="2010-02-26T00:00:00" u="1"/>
        <d v="2012-01-30T00:00:00" u="1"/>
        <d v="1999-08-02T00:00:00" u="1"/>
        <d v="2001-07-06T00:00:00" u="1"/>
        <d v="2003-06-10T00:00:00" u="1"/>
        <d v="2007-04-18T00:00:00" u="1"/>
        <d v="2013-01-30T00:00:00" u="1"/>
        <d v="2000-08-02T00:00:00" u="1"/>
        <d v="2004-06-10T00:00:00" u="1"/>
        <d v="2008-04-18T00:00:00" u="1"/>
        <d v="2010-03-22T00:00:00" u="1"/>
        <d v="2014-01-30T00:00:00" u="1"/>
        <d v="2001-08-02T00:00:00" u="1"/>
        <d v="2005-06-10T00:00:00" u="1"/>
        <d v="2007-05-14T00:00:00" u="1"/>
        <d v="2011-03-22T00:00:00" u="1"/>
        <d v="2013-02-26T00:00:00" u="1"/>
        <d v="2015-01-30T00:00:00" u="1"/>
        <d v="1981-03-24T00:00:00" u="1"/>
        <d v="1983-02-28T00:00:00" u="1"/>
        <d v="2002-08-02T00:00:00" u="1"/>
        <d v="2004-07-06T00:00:00" u="1"/>
        <d v="2008-05-14T00:00:00" u="1"/>
        <d v="2012-03-22T00:00:00" u="1"/>
        <d v="2014-02-26T00:00:00" u="1"/>
        <d v="1982-03-24T00:00:00" u="1"/>
        <d v="1984-02-28T00:00:00" u="1"/>
        <d v="2005-07-06T00:00:00" u="1"/>
        <d v="2009-05-14T00:00:00" u="1"/>
        <d v="2011-04-18T00:00:00" u="1"/>
        <d v="2013-03-22T00:00:00" u="1"/>
        <d v="2015-02-26T00:00:00" u="1"/>
        <d v="2017-01-30T00:00:00" u="1"/>
        <d v="1981-04-20T00:00:00" u="1"/>
        <d v="1983-03-24T00:00:00" u="1"/>
        <d v="1985-02-28T00:00:00" u="1"/>
        <d v="2004-08-02T00:00:00" u="1"/>
        <d v="2006-07-06T00:00:00" u="1"/>
        <d v="2008-06-10T00:00:00" u="1"/>
        <d v="2010-05-14T00:00:00" u="1"/>
        <d v="2012-04-18T00:00:00" u="1"/>
        <d v="2016-02-26T00:00:00" u="1"/>
        <d v="2018-01-30T00:00:00" u="1"/>
        <d v="1982-04-20T00:00:00" u="1"/>
        <d v="1986-02-28T00:00:00" u="1"/>
        <d v="2005-08-02T00:00:00" u="1"/>
        <d v="2007-07-06T00:00:00" u="1"/>
        <d v="2009-06-10T00:00:00" u="1"/>
        <d v="2013-04-18T00:00:00" u="1"/>
        <d v="2019-01-30T00:00:00" u="1"/>
        <d v="1983-04-20T00:00:00" u="1"/>
        <d v="2006-08-02T00:00:00" u="1"/>
        <d v="2010-06-10T00:00:00" u="1"/>
        <d v="2012-05-14T00:00:00" u="1"/>
        <d v="2016-03-22T00:00:00" u="1"/>
        <d v="2018-02-26T00:00:00" u="1"/>
        <d v="2020-01-30T00:00:00" u="1"/>
        <d v="1986-03-24T00:00:00" u="1"/>
        <d v="2007-08-02T00:00:00" u="1"/>
        <d v="2009-07-06T00:00:00" u="1"/>
        <d v="2011-06-10T00:00:00" u="1"/>
        <d v="2013-05-14T00:00:00" u="1"/>
        <d v="2017-03-22T00:00:00" u="1"/>
        <d v="2019-02-26T00:00:00" u="1"/>
        <d v="1981-06-12T00:00:00" u="1"/>
        <d v="1983-05-16T00:00:00" u="1"/>
        <d v="1987-03-24T00:00:00" u="1"/>
        <d v="1989-02-28T00:00:00" u="1"/>
        <d v="2010-07-06T00:00:00" u="1"/>
        <d v="2014-05-14T00:00:00" u="1"/>
        <d v="2016-04-18T00:00:00" u="1"/>
        <d v="2018-03-22T00:00:00" u="1"/>
        <d v="2020-02-26T00:00:00" u="1"/>
        <d v="1984-05-16T00:00:00" u="1"/>
        <d v="1988-03-24T00:00:00" u="1"/>
        <d v="1990-02-28T00:00:00" u="1"/>
        <d v="2011-07-06T00:00:00" u="1"/>
        <d v="2013-06-10T00:00:00" u="1"/>
        <d v="2015-05-14T00:00:00" u="1"/>
        <d v="2017-04-18T00:00:00" u="1"/>
        <d v="2019-03-22T00:00:00" u="1"/>
        <d v="1981-07-08T00:00:00" u="1"/>
        <d v="1985-05-16T00:00:00" u="1"/>
        <d v="1987-04-20T00:00:00" u="1"/>
        <d v="1991-02-28T00:00:00" u="1"/>
        <d v="2010-08-02T00:00:00" u="1"/>
        <d v="2012-07-06T00:00:00" u="1"/>
        <d v="2014-06-10T00:00:00" u="1"/>
        <d v="2018-04-18T00:00:00" u="1"/>
        <d v="1982-07-08T00:00:00" u="1"/>
        <d v="1984-06-12T00:00:00" u="1"/>
        <d v="1986-05-16T00:00:00" u="1"/>
        <d v="1988-04-20T00:00:00" u="1"/>
        <d v="1992-02-28T00:00:00" u="1"/>
        <d v="2011-08-02T00:00:00" u="1"/>
        <d v="2015-06-10T00:00:00" u="1"/>
        <d v="2019-04-18T00:00:00" u="1"/>
        <d v="1981-08-04T00:00:00" u="1"/>
        <d v="1983-07-08T00:00:00" u="1"/>
        <d v="1985-06-12T00:00:00" u="1"/>
        <d v="1989-04-20T00:00:00" u="1"/>
        <d v="2012-08-02T00:00:00" u="1"/>
        <d v="2016-06-10T00:00:00" u="1"/>
        <d v="2018-05-14T00:00:00" u="1"/>
        <d v="1982-08-04T00:00:00" u="1"/>
        <d v="1986-06-12T00:00:00" u="1"/>
        <d v="1988-05-16T00:00:00" u="1"/>
        <d v="1990-04-20T00:00:00" u="1"/>
        <d v="1992-03-24T00:00:00" u="1"/>
        <d v="1994-02-28T00:00:00" u="1"/>
        <d v="2013-08-02T00:00:00" u="1"/>
        <d v="2015-07-06T00:00:00" u="1"/>
        <d v="2019-05-14T00:00:00" u="1"/>
        <d v="1983-08-04T00:00:00" u="1"/>
        <d v="1985-07-08T00:00:00" u="1"/>
        <d v="1987-06-12T00:00:00" u="1"/>
        <d v="1989-05-16T00:00:00" u="1"/>
        <d v="1993-03-24T00:00:00" u="1"/>
        <d v="1995-02-28T00:00:00" u="1"/>
        <d v="2016-07-06T00:00:00" u="1"/>
        <d v="1986-07-08T00:00:00" u="1"/>
        <d v="1990-05-16T00:00:00" u="1"/>
        <d v="1992-04-20T00:00:00" u="1"/>
        <d v="1994-03-24T00:00:00" u="1"/>
        <d v="1996-02-28T00:00:00" u="1"/>
        <d v="2017-07-06T00:00:00" u="1"/>
        <d v="2019-06-10T00:00:00" u="1"/>
        <d v="1987-07-08T00:00:00" u="1"/>
        <d v="1989-06-12T00:00:00" u="1"/>
        <d v="1991-05-16T00:00:00" u="1"/>
        <d v="1993-04-20T00:00:00" u="1"/>
        <d v="1995-03-24T00:00:00" u="1"/>
        <d v="1997-02-28T00:00:00" u="1"/>
        <d v="2016-08-02T00:00:00" u="1"/>
        <d v="2018-07-06T00:00:00" u="1"/>
        <d v="1986-08-04T00:00:00" u="1"/>
        <d v="1988-07-08T00:00:00" u="1"/>
        <d v="1990-06-12T00:00:00" u="1"/>
        <d v="1994-04-20T00:00:00" u="1"/>
        <d v="2017-08-02T00:00:00" u="1"/>
        <d v="1987-08-04T00:00:00" u="1"/>
        <d v="1991-06-12T00:00:00" u="1"/>
        <d v="1995-04-20T00:00:00" u="1"/>
        <d v="1997-03-24T00:00:00" u="1"/>
        <d v="2018-08-02T00:00:00" u="1"/>
        <d v="1988-08-04T00:00:00" u="1"/>
        <d v="1992-06-12T00:00:00" u="1"/>
        <d v="1994-05-16T00:00:00" u="1"/>
        <d v="1998-03-24T00:00:00" u="1"/>
        <d v="2000-02-28T00:00:00" u="1"/>
        <d v="2019-08-02T00:00:00" u="1"/>
        <d v="1989-08-04T00:00:00" u="1"/>
        <d v="1991-07-08T00:00:00" u="1"/>
        <d v="1995-05-16T00:00:00" u="1"/>
        <d v="1999-03-24T00:00:00" u="1"/>
        <d v="2001-02-28T00:00:00" u="1"/>
        <d v="1992-07-08T00:00:00" u="1"/>
        <d v="1996-05-16T00:00:00" u="1"/>
        <d v="1998-04-20T00:00:00" u="1"/>
        <d v="2000-03-24T00:00:00" u="1"/>
        <d v="2002-02-28T00:00:00" u="1"/>
        <d v="1993-07-08T00:00:00" u="1"/>
        <d v="1995-06-12T00:00:00" u="1"/>
        <d v="1997-05-16T00:00:00" u="1"/>
        <d v="1999-04-20T00:00:00" u="1"/>
        <d v="2003-02-28T00:00:00" u="1"/>
        <d v="1992-08-04T00:00:00" u="1"/>
        <d v="1994-07-08T00:00:00" u="1"/>
        <d v="1996-06-12T00:00:00" u="1"/>
        <d v="2000-04-20T00:00:00" u="1"/>
        <d v="1993-08-04T00:00:00" u="1"/>
        <d v="1997-06-12T00:00:00" u="1"/>
        <d v="2001-04-20T00:00:00" u="1"/>
        <d v="2003-03-24T00:00:00" u="1"/>
        <d v="2005-02-28T00:00:00" u="1"/>
        <d v="1994-08-04T00:00:00" u="1"/>
        <d v="1996-07-08T00:00:00" u="1"/>
        <d v="1998-06-12T00:00:00" u="1"/>
        <d v="2000-05-16T00:00:00" u="1"/>
        <d v="2004-03-24T00:00:00" u="1"/>
        <d v="2006-02-28T00:00:00" u="1"/>
        <d v="1995-08-04T00:00:00" u="1"/>
        <d v="1997-07-08T00:00:00" u="1"/>
        <d v="2001-05-16T00:00:00" u="1"/>
        <d v="2005-03-24T00:00:00" u="1"/>
        <d v="2007-02-28T00:00:00" u="1"/>
        <d v="1998-07-08T00:00:00" u="1"/>
        <d v="2000-06-12T00:00:00" u="1"/>
        <d v="2002-05-16T00:00:00" u="1"/>
        <d v="2004-04-20T00:00:00" u="1"/>
        <d v="2006-03-24T00:00:00" u="1"/>
        <d v="2008-02-28T00:00:00" u="1"/>
        <d v="1997-08-04T00:00:00" u="1"/>
        <d v="1999-07-08T00:00:00" u="1"/>
        <d v="2001-06-12T00:00:00" u="1"/>
        <d v="2003-05-16T00:00:00" u="1"/>
        <d v="2005-04-20T00:00:00" u="1"/>
        <d v="1998-08-04T00:00:00" u="1"/>
        <d v="2002-06-12T00:00:00" u="1"/>
        <d v="2006-04-20T00:00:00" u="1"/>
        <d v="2008-03-24T00:00:00" u="1"/>
        <d v="1999-08-04T00:00:00" u="1"/>
        <d v="2003-06-12T00:00:00" u="1"/>
        <d v="2005-05-16T00:00:00" u="1"/>
        <d v="2007-04-20T00:00:00" u="1"/>
        <d v="2009-03-24T00:00:00" u="1"/>
        <d v="2011-02-28T00:00:00" u="1"/>
        <d v="2000-08-04T00:00:00" u="1"/>
        <d v="2002-07-08T00:00:00" u="1"/>
        <d v="2006-05-16T00:00:00" u="1"/>
        <d v="2010-03-24T00:00:00" u="1"/>
        <d v="2012-02-28T00:00:00" u="1"/>
        <d v="2003-07-08T00:00:00" u="1"/>
        <d v="2007-05-16T00:00:00" u="1"/>
        <d v="2009-04-20T00:00:00" u="1"/>
        <d v="2011-03-24T00:00:00" u="1"/>
        <d v="2013-02-28T00:00:00" u="1"/>
        <d v="1981-03-26T00:00:00" u="1"/>
        <d v="2004-07-08T00:00:00" u="1"/>
        <d v="2006-06-12T00:00:00" u="1"/>
        <d v="2008-05-16T00:00:00" u="1"/>
        <d v="2010-04-20T00:00:00" u="1"/>
        <d v="2014-02-28T00:00:00" u="1"/>
        <d v="1982-03-26T00:00:00" u="1"/>
        <d v="2003-08-04T00:00:00" u="1"/>
        <d v="2005-07-08T00:00:00" u="1"/>
        <d v="2007-06-12T00:00:00" u="1"/>
        <d v="2011-04-20T00:00:00" u="1"/>
        <d v="1981-04-22T00:00:00" u="1"/>
        <d v="2004-08-04T00:00:00" u="1"/>
        <d v="2008-06-12T00:00:00" u="1"/>
        <d v="2012-04-20T00:00:00" u="1"/>
        <d v="2014-03-24T00:00:00" u="1"/>
        <d v="1982-04-22T00:00:00" u="1"/>
        <d v="1984-03-26T00:00:00" u="1"/>
        <d v="2005-08-04T00:00:00" u="1"/>
        <d v="2009-06-12T00:00:00" u="1"/>
        <d v="2011-05-16T00:00:00" u="1"/>
        <d v="2015-03-24T00:00:00" u="1"/>
        <d v="2017-02-28T00:00:00" u="1"/>
        <d v="1981-05-18T00:00:00" u="1"/>
        <d v="1983-04-22T00:00:00" u="1"/>
        <d v="1985-03-26T00:00:00" u="1"/>
        <d v="2006-08-04T00:00:00" u="1"/>
        <d v="2008-07-08T00:00:00" u="1"/>
        <d v="2012-05-16T00:00:00" u="1"/>
        <d v="2016-03-24T00:00:00" u="1"/>
        <d v="2018-02-28T00:00:00" u="1"/>
        <d v="1982-05-18T00:00:00" u="1"/>
        <d v="1986-03-26T00:00:00" u="1"/>
        <d v="2009-07-08T00:00:00" u="1"/>
        <d v="2013-05-16T00:00:00" u="1"/>
        <d v="2015-04-20T00:00:00" u="1"/>
        <d v="2017-03-24T00:00:00" u="1"/>
        <d v="2019-02-28T00:00:00" u="1"/>
        <d v="1983-05-18T00:00:00" u="1"/>
        <d v="1985-04-22T00:00:00" u="1"/>
        <d v="1987-03-26T00:00:00" u="1"/>
        <d v="2008-08-04T00:00:00" u="1"/>
        <d v="2010-07-08T00:00:00" u="1"/>
        <d v="2012-06-12T00:00:00" u="1"/>
        <d v="2014-05-16T00:00:00" u="1"/>
        <d v="2016-04-20T00:00:00" u="1"/>
        <d v="2020-02-28T00:00:00" u="1"/>
        <d v="1982-06-14T00:00:00" u="1"/>
        <d v="1984-05-18T00:00:00" u="1"/>
        <d v="1986-04-22T00:00:00" u="1"/>
        <d v="2009-08-04T00:00:00" u="1"/>
        <d v="2011-07-08T00:00:00" u="1"/>
        <d v="2013-06-12T00:00:00" u="1"/>
        <d v="2017-04-20T00:00:00" u="1"/>
        <d v="1981-07-10T00:00:00" u="1"/>
        <d v="1983-06-14T00:00:00" u="1"/>
        <d v="1987-04-22T00:00:00" u="1"/>
        <d v="2010-08-04T00:00:00" u="1"/>
        <d v="2014-06-12T00:00:00" u="1"/>
        <d v="2016-05-16T00:00:00" u="1"/>
        <d v="2018-04-20T00:00:00" u="1"/>
        <d v="1984-06-14T00:00:00" u="1"/>
        <d v="1988-04-22T00:00:00" u="1"/>
        <d v="1990-03-26T00:00:00" u="1"/>
        <d v="2011-08-04T00:00:00" u="1"/>
        <d v="2013-07-08T00:00:00" u="1"/>
        <d v="2015-06-12T00:00:00" u="1"/>
        <d v="2017-05-16T00:00:00" u="1"/>
        <d v="1981-08-06T00:00:00" u="1"/>
        <d v="1985-06-14T00:00:00" u="1"/>
        <d v="1987-05-18T00:00:00" u="1"/>
        <d v="1991-03-26T00:00:00" u="1"/>
        <d v="2014-07-08T00:00:00" u="1"/>
        <d v="2018-05-16T00:00:00" u="1"/>
        <d v="1982-08-06T00:00:00" u="1"/>
        <d v="1984-07-10T00:00:00" u="1"/>
        <d v="1988-05-18T00:00:00" u="1"/>
        <d v="1992-03-26T00:00:00" u="1"/>
        <d v="2015-07-08T00:00:00" u="1"/>
        <d v="2017-06-12T00:00:00" u="1"/>
        <d v="2019-05-16T00:00:00" u="1"/>
        <d v="1981-09-02T00:00:00" u="1"/>
        <d v="1985-07-10T00:00:00" u="1"/>
        <d v="1989-05-18T00:00:00" u="1"/>
        <d v="1991-04-22T00:00:00" u="1"/>
        <d v="1993-03-26T00:00:00" u="1"/>
        <d v="2014-08-04T00:00:00" u="1"/>
        <d v="2016-07-08T00:00:00" u="1"/>
        <d v="2018-06-12T00:00:00" u="1"/>
        <d v="1982-09-02T00:00:00" u="1"/>
        <d v="1984-08-06T00:00:00" u="1"/>
        <d v="1986-07-10T00:00:00" u="1"/>
        <d v="1988-06-14T00:00:00" u="1"/>
        <d v="1990-05-18T00:00:00" u="1"/>
        <d v="1992-04-22T00:00:00" u="1"/>
        <d v="2015-08-04T00:00:00" u="1"/>
        <d v="2019-06-12T00:00:00" u="1"/>
        <d v="1983-09-02T00:00:00" u="1"/>
        <d v="1985-08-06T00:00:00" u="1"/>
        <d v="1987-07-10T00:00:00" u="1"/>
        <d v="1989-06-14T00:00:00" u="1"/>
        <d v="1993-04-22T00:00:00" u="1"/>
        <d v="2016-08-04T00:00:00" u="1"/>
        <d v="1986-08-06T00:00:00" u="1"/>
        <d v="1990-06-14T00:00:00" u="1"/>
        <d v="1992-05-18T00:00:00" u="1"/>
        <d v="1994-04-22T00:00:00" u="1"/>
        <d v="1996-03-26T00:00:00" u="1"/>
        <d v="2017-08-04T00:00:00" u="1"/>
        <d v="2019-07-08T00:00:00" u="1"/>
        <d v="1987-08-06T00:00:00" u="1"/>
        <d v="1989-07-10T00:00:00" u="1"/>
        <d v="1991-06-14T00:00:00" u="1"/>
        <d v="1993-05-18T00:00:00" u="1"/>
        <d v="1997-03-26T00:00:00" u="1"/>
        <d v="1986-09-02T00:00:00" u="1"/>
        <d v="1990-07-10T00:00:00" u="1"/>
        <d v="1994-05-18T00:00:00" u="1"/>
        <d v="1996-04-22T00:00:00" u="1"/>
        <d v="1998-03-26T00:00:00" u="1"/>
        <d v="1987-09-02T00:00:00" u="1"/>
        <d v="1991-07-10T00:00:00" u="1"/>
        <d v="1993-06-14T00:00:00" u="1"/>
        <d v="1995-05-18T00:00:00" u="1"/>
        <d v="1997-04-22T00:00:00" u="1"/>
        <d v="1999-03-26T00:00:00" u="1"/>
        <d v="1988-09-02T00:00:00" u="1"/>
        <d v="1990-08-06T00:00:00" u="1"/>
        <d v="1992-07-10T00:00:00" u="1"/>
        <d v="1994-06-14T00:00:00" u="1"/>
        <d v="1998-04-22T00:00:00" u="1"/>
        <d v="1991-08-06T00:00:00" u="1"/>
        <d v="1995-06-14T00:00:00" u="1"/>
        <d v="1999-04-22T00:00:00" u="1"/>
        <d v="2001-03-26T00:00:00" u="1"/>
        <d v="1992-08-06T00:00:00" u="1"/>
        <d v="1996-06-14T00:00:00" u="1"/>
        <d v="1998-05-18T00:00:00" u="1"/>
        <d v="2002-03-26T00:00:00" u="1"/>
        <d v="1993-08-06T00:00:00" u="1"/>
        <d v="1995-07-10T00:00:00" u="1"/>
        <d v="1999-05-18T00:00:00" u="1"/>
        <d v="2003-03-26T00:00:00" u="1"/>
        <d v="1992-09-02T00:00:00" u="1"/>
        <d v="1996-07-10T00:00:00" u="1"/>
        <d v="2000-05-18T00:00:00" u="1"/>
        <d v="2002-04-22T00:00:00" u="1"/>
        <d v="2004-03-26T00:00:00" u="1"/>
        <d v="1993-09-02T00:00:00" u="1"/>
        <d v="1997-07-10T00:00:00" u="1"/>
        <d v="1999-06-14T00:00:00" u="1"/>
        <d v="2001-05-18T00:00:00" u="1"/>
        <d v="2003-04-22T00:00:00" u="1"/>
        <d v="1994-09-02T00:00:00" u="1"/>
        <d v="1996-08-06T00:00:00" u="1"/>
        <d v="1998-07-10T00:00:00" u="1"/>
        <d v="2000-06-14T00:00:00" u="1"/>
        <d v="2004-04-22T00:00:00" u="1"/>
        <d v="1997-08-06T00:00:00" u="1"/>
        <d v="2001-06-14T00:00:00" u="1"/>
        <d v="2005-04-22T00:00:00" u="1"/>
        <d v="2007-03-26T00:00:00" u="1"/>
        <d v="1998-08-06T00:00:00" u="1"/>
        <d v="2000-07-10T00:00:00" u="1"/>
        <d v="2002-06-14T00:00:00" u="1"/>
        <d v="2004-05-18T00:00:00" u="1"/>
        <d v="2008-03-26T00:00:00" u="1"/>
        <d v="1997-09-02T00:00:00" u="1"/>
        <d v="1999-08-06T00:00:00" u="1"/>
        <d v="2001-07-10T00:00:00" u="1"/>
        <d v="2005-05-18T00:00:00" u="1"/>
        <d v="2009-03-26T00:00:00" u="1"/>
        <d v="1998-09-02T00:00:00" u="1"/>
        <d v="2002-07-10T00:00:00" u="1"/>
        <d v="2004-06-14T00:00:00" u="1"/>
        <d v="2006-05-18T00:00:00" u="1"/>
        <d v="2008-04-22T00:00:00" u="1"/>
        <d v="2010-03-26T00:00:00" u="1"/>
        <d v="1999-09-02T00:00:00" u="1"/>
        <d v="2001-08-06T00:00:00" u="1"/>
        <d v="2003-07-10T00:00:00" u="1"/>
        <d v="2005-06-14T00:00:00" u="1"/>
        <d v="2007-05-18T00:00:00" u="1"/>
        <d v="2009-04-22T00:00:00" u="1"/>
        <d v="2002-08-06T00:00:00" u="1"/>
        <d v="2006-06-14T00:00:00" u="1"/>
        <d v="2010-04-22T00:00:00" u="1"/>
        <d v="2012-03-26T00:00:00" u="1"/>
        <d v="2003-08-06T00:00:00" u="1"/>
        <d v="2007-06-14T00:00:00" u="1"/>
        <d v="2009-05-18T00:00:00" u="1"/>
        <d v="2013-03-26T00:00:00" u="1"/>
        <d v="1981-04-24T00:00:00" u="1"/>
        <d v="1983-03-28T00:00:00" u="1"/>
        <d v="2004-08-06T00:00:00" u="1"/>
        <d v="2006-07-10T00:00:00" u="1"/>
        <d v="2010-05-18T00:00:00" u="1"/>
        <d v="2014-03-26T00:00:00" u="1"/>
        <d v="1984-03-28T00:00:00" u="1"/>
        <d v="2003-09-02T00:00:00" u="1"/>
        <d v="2007-07-10T00:00:00" u="1"/>
        <d v="2011-05-18T00:00:00" u="1"/>
        <d v="2013-04-22T00:00:00" u="1"/>
        <d v="2015-03-26T00:00:00" u="1"/>
        <d v="1981-05-20T00:00:00" u="1"/>
        <d v="1985-03-28T00:00:00" u="1"/>
        <d v="2004-09-02T00:00:00" u="1"/>
        <d v="2008-07-10T00:00:00" u="1"/>
        <d v="2010-06-14T00:00:00" u="1"/>
        <d v="2012-05-18T00:00:00" u="1"/>
        <d v="2014-04-22T00:00:00" u="1"/>
        <d v="1982-05-20T00:00:00" u="1"/>
        <d v="1984-04-24T00:00:00" u="1"/>
        <d v="2005-09-02T00:00:00" u="1"/>
        <d v="2007-08-06T00:00:00" u="1"/>
        <d v="2009-07-10T00:00:00" u="1"/>
        <d v="2011-06-14T00:00:00" u="1"/>
        <d v="2015-04-22T00:00:00" u="1"/>
        <d v="1981-06-16T00:00:00" u="1"/>
        <d v="1983-05-20T00:00:00" u="1"/>
        <d v="1985-04-24T00:00:00" u="1"/>
        <d v="2008-08-06T00:00:00" u="1"/>
        <d v="2012-06-14T00:00:00" u="1"/>
        <d v="2016-04-22T00:00:00" u="1"/>
        <d v="2018-03-26T00:00:00" u="1"/>
        <d v="1982-06-16T00:00:00" u="1"/>
        <d v="1986-04-24T00:00:00" u="1"/>
        <d v="1988-03-28T00:00:00" u="1"/>
        <d v="2009-08-06T00:00:00" u="1"/>
        <d v="2013-06-14T00:00:00" u="1"/>
        <d v="2015-05-18T00:00:00" u="1"/>
        <d v="2019-03-26T00:00:00" u="1"/>
        <d v="1983-06-16T00:00:00" u="1"/>
        <d v="1985-05-20T00:00:00" u="1"/>
        <d v="1987-04-24T00:00:00" u="1"/>
        <d v="1989-03-28T00:00:00" u="1"/>
        <d v="2008-09-02T00:00:00" u="1"/>
        <d v="2010-08-06T00:00:00" u="1"/>
        <d v="2012-07-10T00:00:00" u="1"/>
        <d v="2016-05-18T00:00:00" u="1"/>
        <d v="1982-07-12T00:00:00" u="1"/>
        <d v="1986-05-20T00:00:00" u="1"/>
        <d v="1990-03-28T00:00:00" u="1"/>
        <d v="2009-09-02T00:00:00" u="1"/>
        <d v="2013-07-10T00:00:00" u="1"/>
        <d v="2017-05-18T00:00:00" u="1"/>
        <d v="2019-04-22T00:00:00" u="1"/>
        <d v="1983-07-12T00:00:00" u="1"/>
        <d v="1987-05-20T00:00:00" u="1"/>
        <d v="1989-04-24T00:00:00" u="1"/>
        <d v="1991-03-28T00:00:00" u="1"/>
        <d v="2010-09-02T00:00:00" u="1"/>
        <d v="2012-08-06T00:00:00" u="1"/>
        <d v="2014-07-10T00:00:00" u="1"/>
        <d v="2016-06-14T00:00:00" u="1"/>
        <d v="2018-05-18T00:00:00" u="1"/>
        <d v="1984-07-12T00:00:00" u="1"/>
        <d v="1986-06-16T00:00:00" u="1"/>
        <d v="1988-05-20T00:00:00" u="1"/>
        <d v="1990-04-24T00:00:00" u="1"/>
        <d v="2011-09-02T00:00:00" u="1"/>
        <d v="2013-08-06T00:00:00" u="1"/>
        <d v="2015-07-10T00:00:00" u="1"/>
        <d v="2017-06-14T00:00:00" u="1"/>
        <d v="1981-09-04T00:00:00" u="1"/>
        <d v="1983-08-08T00:00:00" u="1"/>
        <d v="1985-07-12T00:00:00" u="1"/>
        <d v="1987-06-16T00:00:00" u="1"/>
        <d v="1991-04-24T00:00:00" u="1"/>
        <d v="2014-08-06T00:00:00" u="1"/>
        <d v="2018-06-14T00:00:00" u="1"/>
        <d v="1984-08-08T00:00:00" u="1"/>
        <d v="1988-06-16T00:00:00" u="1"/>
        <d v="1992-04-24T00:00:00" u="1"/>
        <d v="1994-03-28T00:00:00" u="1"/>
        <d v="2015-08-06T00:00:00" u="1"/>
        <d v="2017-07-10T00:00:00" u="1"/>
        <d v="2019-06-14T00:00:00" u="1"/>
        <d v="1985-08-08T00:00:00" u="1"/>
        <d v="1989-06-16T00:00:00" u="1"/>
        <d v="1991-05-20T00:00:00" u="1"/>
        <d v="1995-03-28T00:00:00" u="1"/>
        <d v="2014-09-02T00:00:00" u="1"/>
        <d v="2018-07-10T00:00:00" u="1"/>
        <d v="1984-09-04T00:00:00" u="1"/>
        <d v="1986-08-08T00:00:00" u="1"/>
        <d v="1988-07-12T00:00:00" u="1"/>
        <d v="1992-05-20T00:00:00" u="1"/>
        <d v="1996-03-28T00:00:00" u="1"/>
        <d v="2015-09-02T00:00:00" u="1"/>
        <d v="2019-07-10T00:00:00" u="1"/>
        <d v="1985-09-04T00:00:00" u="1"/>
        <d v="1989-07-12T00:00:00" u="1"/>
        <d v="1993-05-20T00:00:00" u="1"/>
        <d v="1995-04-24T00:00:00" u="1"/>
        <d v="2016-09-02T00:00:00" u="1"/>
        <d v="2018-08-06T00:00:00" u="1"/>
        <d v="1986-09-04T00:00:00" u="1"/>
        <d v="1988-08-08T00:00:00" u="1"/>
        <d v="1990-07-12T00:00:00" u="1"/>
        <d v="1992-06-16T00:00:00" u="1"/>
        <d v="1994-05-20T00:00:00" u="1"/>
        <d v="1996-04-24T00:00:00" u="1"/>
        <d v="2019-08-06T00:00:00" u="1"/>
        <d v="1987-09-04T00:00:00" u="1"/>
        <d v="1989-08-08T00:00:00" u="1"/>
        <d v="1991-07-12T00:00:00" u="1"/>
        <d v="1993-06-16T00:00:00" u="1"/>
        <d v="1997-04-24T00:00:00" u="1"/>
        <d v="1990-08-08T00:00:00" u="1"/>
        <d v="1994-06-16T00:00:00" u="1"/>
        <d v="1996-05-20T00:00:00" u="1"/>
        <d v="1998-04-24T00:00:00" u="1"/>
        <d v="2000-03-28T00:00:00" u="1"/>
        <d v="1991-08-08T00:00:00" u="1"/>
        <d v="1993-07-12T00:00:00" u="1"/>
        <d v="1995-06-16T00:00:00" u="1"/>
        <d v="1997-05-20T00:00:00" u="1"/>
        <d v="2001-03-28T00:00:00" u="1"/>
        <d v="1990-09-04T00:00:00" u="1"/>
        <d v="1994-07-12T00:00:00" u="1"/>
        <d v="1998-05-20T00:00:00" u="1"/>
        <d v="2000-04-24T00:00:00" u="1"/>
        <d v="2002-03-28T00:00:00" u="1"/>
        <d v="1991-09-04T00:00:00" u="1"/>
        <d v="1995-07-12T00:00:00" u="1"/>
        <d v="1997-06-16T00:00:00" u="1"/>
        <d v="1999-05-20T00:00:00" u="1"/>
        <d v="2001-04-24T00:00:00" u="1"/>
        <d v="2003-03-28T00:00:00" u="1"/>
        <d v="1992-09-04T00:00:00" u="1"/>
        <d v="1994-08-08T00:00:00" u="1"/>
        <d v="1996-07-12T00:00:00" u="1"/>
        <d v="1998-06-16T00:00:00" u="1"/>
        <d v="2002-04-24T00:00:00" u="1"/>
        <d v="1995-08-08T00:00:00" u="1"/>
        <d v="1999-06-16T00:00:00" u="1"/>
        <d v="2003-04-24T00:00:00" u="1"/>
        <d v="2005-03-28T00:00:00" u="1"/>
        <d v="1996-08-08T00:00:00" u="1"/>
        <d v="2000-06-16T00:00:00" u="1"/>
        <d v="2002-05-20T00:00:00" u="1"/>
        <d v="2006-03-28T00:00:00" u="1"/>
        <d v="1997-08-08T00:00:00" u="1"/>
        <d v="1999-07-12T00:00:00" u="1"/>
        <d v="2003-05-20T00:00:00" u="1"/>
        <d v="2007-03-28T00:00:00" u="1"/>
        <d v="1996-09-04T00:00:00" u="1"/>
        <d v="2000-07-12T00:00:00" u="1"/>
        <d v="2004-05-20T00:00:00" u="1"/>
        <d v="2006-04-24T00:00:00" u="1"/>
        <d v="2008-03-28T00:00:00" u="1"/>
        <d v="1997-09-04T00:00:00" u="1"/>
        <d v="2001-07-12T00:00:00" u="1"/>
        <d v="2003-06-16T00:00:00" u="1"/>
        <d v="2005-05-20T00:00:00" u="1"/>
        <d v="2007-04-24T00:00:00" u="1"/>
        <d v="1998-09-04T00:00:00" u="1"/>
        <d v="2000-08-08T00:00:00" u="1"/>
        <d v="2002-07-12T00:00:00" u="1"/>
        <d v="2004-06-16T00:00:00" u="1"/>
        <d v="2008-04-24T00:00:00" u="1"/>
        <d v="2001-08-08T00:00:00" u="1"/>
        <d v="2005-06-16T00:00:00" u="1"/>
        <d v="2009-04-24T00:00:00" u="1"/>
        <d v="2011-03-28T00:00:00" u="1"/>
        <d v="1981-03-30T00:00:00" u="1"/>
        <d v="2002-08-08T00:00:00" u="1"/>
        <d v="2004-07-12T00:00:00" u="1"/>
        <d v="2006-06-16T00:00:00" u="1"/>
        <d v="2008-05-20T00:00:00" u="1"/>
        <d v="2012-03-28T00:00:00" u="1"/>
        <d v="1982-03-30T00:00:00" u="1"/>
        <d v="2001-09-04T00:00:00" u="1"/>
        <d v="2003-08-08T00:00:00" u="1"/>
        <d v="2005-07-12T00:00:00" u="1"/>
        <d v="2009-05-20T00:00:00" u="1"/>
        <d v="2013-03-28T00:00:00" u="1"/>
        <d v="1983-03-30T00:00:00" u="1"/>
        <d v="2002-09-04T00:00:00" u="1"/>
        <d v="2006-07-12T00:00:00" u="1"/>
        <d v="2008-06-16T00:00:00" u="1"/>
        <d v="2010-05-20T00:00:00" u="1"/>
        <d v="2012-04-24T00:00:00" u="1"/>
        <d v="2014-03-28T00:00:00" u="1"/>
        <d v="1982-04-26T00:00:00" u="1"/>
        <d v="1984-03-30T00:00:00" u="1"/>
        <d v="2003-09-04T00:00:00" u="1"/>
        <d v="2005-08-08T00:00:00" u="1"/>
        <d v="2007-07-12T00:00:00" u="1"/>
        <d v="2009-06-16T00:00:00" u="1"/>
        <d v="2011-05-20T00:00:00" u="1"/>
        <d v="2013-04-24T00:00:00" u="1"/>
        <d v="1981-05-22T00:00:00" u="1"/>
        <d v="1983-04-26T00:00:00" u="1"/>
        <d v="2006-08-08T00:00:00" u="1"/>
        <d v="2010-06-16T00:00:00" u="1"/>
        <d v="2014-04-24T00:00:00" u="1"/>
        <d v="2016-03-28T00:00:00" u="1"/>
        <d v="1984-04-26T00:00:00" u="1"/>
        <d v="2007-08-08T00:00:00" u="1"/>
        <d v="2011-06-16T00:00:00" u="1"/>
        <d v="2013-05-20T00:00:00" u="1"/>
        <d v="2015-04-24T00:00:00" u="1"/>
        <d v="2017-03-28T00:00:00" u="1"/>
        <d v="1981-06-18T00:00:00" u="1"/>
        <d v="1985-04-26T00:00:00" u="1"/>
        <d v="1987-03-30T00:00:00" u="1"/>
        <d v="2008-08-08T00:00:00" u="1"/>
        <d v="2010-07-12T00:00:00" u="1"/>
        <d v="2014-05-20T00:00:00" u="1"/>
        <d v="2018-03-28T00:00:00" u="1"/>
        <d v="1982-06-18T00:00:00" u="1"/>
        <d v="1984-05-22T00:00:00" u="1"/>
        <d v="1988-03-30T00:00:00" u="1"/>
        <d v="2007-09-04T00:00:00" u="1"/>
        <d v="2011-07-12T00:00:00" u="1"/>
        <d v="2015-05-20T00:00:00" u="1"/>
        <d v="2017-04-24T00:00:00" u="1"/>
        <d v="2019-03-28T00:00:00" u="1"/>
        <d v="1981-07-14T00:00:00" u="1"/>
        <d v="1985-05-22T00:00:00" u="1"/>
        <d v="1989-03-30T00:00:00" u="1"/>
        <d v="2008-09-04T00:00:00" u="1"/>
        <d v="2012-07-12T00:00:00" u="1"/>
        <d v="2014-06-16T00:00:00" u="1"/>
        <d v="2016-05-20T00:00:00" u="1"/>
        <d v="2018-04-24T00:00:00" u="1"/>
        <d v="1982-07-14T00:00:00" u="1"/>
        <d v="1984-06-18T00:00:00" u="1"/>
        <d v="1986-05-22T00:00:00" u="1"/>
        <d v="1988-04-26T00:00:00" u="1"/>
        <d v="1990-03-30T00:00:00" u="1"/>
        <d v="2009-09-04T00:00:00" u="1"/>
        <d v="2011-08-08T00:00:00" u="1"/>
        <d v="2013-07-12T00:00:00" u="1"/>
        <d v="2015-06-16T00:00:00" u="1"/>
        <d v="2019-04-24T00:00:00" u="1"/>
        <d v="1981-08-10T00:00:00" u="1"/>
        <d v="1983-07-14T00:00:00" u="1"/>
        <d v="1985-06-18T00:00:00" u="1"/>
        <d v="1987-05-22T00:00:00" u="1"/>
        <d v="1989-04-26T00:00:00" u="1"/>
        <d v="2012-08-08T00:00:00" u="1"/>
        <d v="2016-06-16T00:00:00" u="1"/>
        <d v="1982-08-10T00:00:00" u="1"/>
        <d v="1986-06-18T00:00:00" u="1"/>
        <d v="1990-04-26T00:00:00" u="1"/>
        <d v="1992-03-30T00:00:00" u="1"/>
        <d v="2013-08-08T00:00:00" u="1"/>
        <d v="2017-06-16T00:00:00" u="1"/>
        <d v="2019-05-20T00:00:00" u="1"/>
        <d v="1983-08-10T00:00:00" u="1"/>
        <d v="1987-06-18T00:00:00" u="1"/>
        <d v="1989-05-22T00:00:00" u="1"/>
        <d v="1991-04-26T00:00:00" u="1"/>
        <d v="1993-03-30T00:00:00" u="1"/>
        <d v="2012-09-04T00:00:00" u="1"/>
        <d v="2014-08-08T00:00:00" u="1"/>
        <d v="2016-07-12T00:00:00" u="1"/>
        <d v="1984-08-10T00:00:00" u="1"/>
        <d v="1986-07-14T00:00:00" u="1"/>
        <d v="1990-05-22T00:00:00" u="1"/>
        <d v="1994-03-30T00:00:00" u="1"/>
        <d v="2013-09-04T00:00:00" u="1"/>
        <d v="2017-07-12T00:00:00" u="1"/>
        <d v="1981-10-02T00:00:00" u="1"/>
        <d v="1983-09-06T00:00:00" u="1"/>
        <d v="1987-07-14T00:00:00" u="1"/>
        <d v="1991-05-22T00:00:00" u="1"/>
        <d v="1993-04-26T00:00:00" u="1"/>
        <d v="1995-03-30T00:00:00" u="1"/>
        <d v="2014-09-04T00:00:00" u="1"/>
        <d v="2016-08-08T00:00:00" u="1"/>
        <d v="2018-07-12T00:00:00" u="1"/>
        <d v="1984-09-06T00:00:00" u="1"/>
        <d v="1988-07-14T00:00:00" u="1"/>
        <d v="1990-06-18T00:00:00" u="1"/>
        <d v="1992-05-22T00:00:00" u="1"/>
        <d v="1994-04-26T00:00:00" u="1"/>
        <d v="2015-09-04T00:00:00" u="1"/>
        <d v="2017-08-08T00:00:00" u="1"/>
        <d v="2019-07-12T00:00:00" u="1"/>
        <d v="1985-09-06T00:00:00" u="1"/>
        <d v="1987-08-10T00:00:00" u="1"/>
        <d v="1989-07-14T00:00:00" u="1"/>
        <d v="1991-06-18T00:00:00" u="1"/>
        <d v="1995-04-26T00:00:00" u="1"/>
        <d v="2018-08-08T00:00:00" u="1"/>
        <d v="1984-10-02T00:00:00" u="1"/>
        <d v="1988-08-10T00:00:00" u="1"/>
        <d v="1992-06-18T00:00:00" u="1"/>
        <d v="1996-04-26T00:00:00" u="1"/>
        <d v="1998-03-30T00:00:00" u="1"/>
        <d v="2019-08-08T00:00:00" u="1"/>
        <d v="1985-10-02T00:00:00" u="1"/>
        <d v="1989-08-10T00:00:00" u="1"/>
        <d v="1993-06-18T00:00:00" u="1"/>
        <d v="1995-05-22T00:00:00" u="1"/>
        <d v="1999-03-30T00:00:00" u="1"/>
        <d v="2018-09-04T00:00:00" u="1"/>
        <d v="1986-10-02T00:00:00" u="1"/>
        <d v="1988-09-06T00:00:00" u="1"/>
        <d v="1990-08-10T00:00:00" u="1"/>
        <d v="1992-07-14T00:00:00" u="1"/>
        <d v="1996-05-22T00:00:00" u="1"/>
        <d v="2000-03-30T00:00:00" u="1"/>
        <d v="2019-09-04T00:00:00" u="1"/>
        <d v="1987-10-02T00:00:00" u="1"/>
        <d v="1989-09-06T00:00:00" u="1"/>
        <d v="1993-07-14T00:00:00" u="1"/>
        <d v="1997-05-22T00:00:00" u="1"/>
        <d v="1999-04-26T00:00:00" u="1"/>
        <d v="2001-03-30T00:00:00" u="1"/>
        <d v="1990-09-06T00:00:00" u="1"/>
        <d v="1992-08-10T00:00:00" u="1"/>
        <d v="1994-07-14T00:00:00" u="1"/>
        <d v="1996-06-18T00:00:00" u="1"/>
        <d v="1998-05-22T00:00:00" u="1"/>
        <d v="2000-04-26T00:00:00" u="1"/>
        <d v="1989-10-02T00:00:00" u="1"/>
        <d v="1991-09-06T00:00:00" u="1"/>
        <d v="1993-08-10T00:00:00" u="1"/>
        <d v="1995-07-14T00:00:00" u="1"/>
        <d v="1997-06-18T00:00:00" u="1"/>
        <d v="2001-04-26T00:00:00" u="1"/>
        <d v="1990-10-02T00:00:00" u="1"/>
        <d v="1994-08-10T00:00:00" u="1"/>
        <d v="1998-06-18T00:00:00" u="1"/>
        <d v="2000-05-22T00:00:00" u="1"/>
        <d v="2002-04-26T00:00:00" u="1"/>
        <d v="2004-03-30T00:00:00" u="1"/>
        <d v="1991-10-02T00:00:00" u="1"/>
        <d v="1995-08-10T00:00:00" u="1"/>
        <d v="1997-07-14T00:00:00" u="1"/>
        <d v="1999-06-18T00:00:00" u="1"/>
        <d v="2001-05-22T00:00:00" u="1"/>
        <d v="2005-03-30T00:00:00" u="1"/>
        <d v="1992-10-02T00:00:00" u="1"/>
        <d v="1994-09-06T00:00:00" u="1"/>
        <d v="1998-07-14T00:00:00" u="1"/>
        <d v="2002-05-22T00:00:00" u="1"/>
        <d v="2004-04-26T00:00:00" u="1"/>
        <d v="2006-03-30T00:00:00" u="1"/>
        <d v="1995-09-06T00:00:00" u="1"/>
        <d v="1999-07-14T00:00:00" u="1"/>
        <d v="2001-06-18T00:00:00" u="1"/>
        <d v="2003-05-22T00:00:00" u="1"/>
        <d v="2005-04-26T00:00:00" u="1"/>
        <d v="2007-03-30T00:00:00" u="1"/>
        <d v="1996-09-06T00:00:00" u="1"/>
        <d v="1998-08-10T00:00:00" u="1"/>
        <d v="2000-07-14T00:00:00" u="1"/>
        <d v="2002-06-18T00:00:00" u="1"/>
        <d v="2006-04-26T00:00:00" u="1"/>
        <d v="1995-10-02T00:00:00" u="1"/>
        <d v="1999-08-10T00:00:00" u="1"/>
        <d v="2003-06-18T00:00:00" u="1"/>
        <d v="2007-04-26T00:00:00" u="1"/>
        <d v="2009-03-30T00:00:00" u="1"/>
        <d v="1996-10-02T00:00:00" u="1"/>
        <d v="2000-08-10T00:00:00" u="1"/>
        <d v="2004-06-18T00:00:00" u="1"/>
        <d v="2006-05-22T00:00:00" u="1"/>
        <d v="2010-03-30T00:00:00" u="1"/>
        <d v="1997-10-02T00:00:00" u="1"/>
        <d v="2001-08-10T00:00:00" u="1"/>
        <d v="2003-07-14T00:00:00" u="1"/>
        <d v="2007-05-22T00:00:00" u="1"/>
        <d v="2011-03-30T00:00:00" u="1"/>
        <d v="1998-10-02T00:00:00" u="1"/>
        <d v="2000-09-06T00:00:00" u="1"/>
        <d v="2004-07-14T00:00:00" u="1"/>
        <d v="2008-05-22T00:00:00" u="1"/>
        <d v="2010-04-26T00:00:00" u="1"/>
        <d v="2012-03-30T00:00:00" u="1"/>
        <d v="2001-09-06T00:00:00" u="1"/>
        <d v="2005-07-14T00:00:00" u="1"/>
        <d v="2007-06-18T00:00:00" u="1"/>
        <d v="2009-05-22T00:00:00" u="1"/>
        <d v="2011-04-26T00:00:00" u="1"/>
        <d v="1981-04-28T00:00:00" u="1"/>
        <d v="2000-10-02T00:00:00" u="1"/>
        <d v="2002-09-06T00:00:00" u="1"/>
        <d v="2004-08-10T00:00:00" u="1"/>
        <d v="2006-07-14T00:00:00" u="1"/>
        <d v="2008-06-18T00:00:00" u="1"/>
        <d v="2012-04-26T00:00:00" u="1"/>
        <d v="1982-04-28T00:00:00" u="1"/>
        <d v="2001-10-02T00:00:00" u="1"/>
        <d v="2005-08-10T00:00:00" u="1"/>
        <d v="2009-06-18T00:00:00" u="1"/>
        <d v="2013-04-26T00:00:00" u="1"/>
        <d v="2015-03-30T00:00:00" u="1"/>
        <d v="1983-04-28T00:00:00" u="1"/>
        <d v="2002-10-02T00:00:00" u="1"/>
        <d v="2006-08-10T00:00:00" u="1"/>
        <d v="2008-07-14T00:00:00" u="1"/>
        <d v="2010-06-18T00:00:00" u="1"/>
        <d v="2012-05-22T00:00:00" u="1"/>
        <d v="2016-03-30T00:00:00" u="1"/>
        <d v="1982-05-24T00:00:00" u="1"/>
        <d v="2003-10-02T00:00:00" u="1"/>
        <d v="2005-09-06T00:00:00" u="1"/>
        <d v="2007-08-10T00:00:00" u="1"/>
        <d v="2009-07-14T00:00:00" u="1"/>
        <d v="2013-05-22T00:00:00" u="1"/>
        <d v="2017-03-30T00:00:00" u="1"/>
        <d v="1983-05-24T00:00:00" u="1"/>
        <d v="2006-09-06T00:00:00" u="1"/>
        <d v="2010-07-14T00:00:00" u="1"/>
        <d v="2012-06-18T00:00:00" u="1"/>
        <d v="2014-05-22T00:00:00" u="1"/>
        <d v="2016-04-26T00:00:00" u="1"/>
        <d v="1984-05-24T00:00:00" u="1"/>
        <d v="1986-04-28T00:00:00" u="1"/>
        <d v="2007-09-06T00:00:00" u="1"/>
        <d v="2009-08-10T00:00:00" u="1"/>
        <d v="2011-07-14T00:00:00" u="1"/>
        <d v="2013-06-18T00:00:00" u="1"/>
        <d v="2015-05-22T00:00:00" u="1"/>
        <d v="2017-04-26T00:00:00" u="1"/>
        <d v="1981-07-16T00:00:00" u="1"/>
        <d v="1983-06-20T00:00:00" u="1"/>
        <d v="1985-05-24T00:00:00" u="1"/>
        <d v="1987-04-28T00:00:00" u="1"/>
        <d v="2006-10-02T00:00:00" u="1"/>
        <d v="2010-08-10T00:00:00" u="1"/>
        <d v="2014-06-18T00:00:00" u="1"/>
        <d v="2018-04-26T00:00:00" u="1"/>
        <d v="1982-07-16T00:00:00" u="1"/>
        <d v="1984-06-20T00:00:00" u="1"/>
        <d v="1988-04-28T00:00:00" u="1"/>
        <d v="2007-10-02T00:00:00" u="1"/>
        <d v="2011-08-10T00:00:00" u="1"/>
        <d v="2015-06-18T00:00:00" u="1"/>
        <d v="2017-05-22T00:00:00" u="1"/>
        <d v="2019-04-26T00:00:00" u="1"/>
        <d v="1981-08-12T00:00:00" u="1"/>
        <d v="1985-06-20T00:00:00" u="1"/>
        <d v="1989-04-28T00:00:00" u="1"/>
        <d v="2008-10-02T00:00:00" u="1"/>
        <d v="2012-08-10T00:00:00" u="1"/>
        <d v="2014-07-14T00:00:00" u="1"/>
        <d v="2018-05-22T00:00:00" u="1"/>
        <d v="1982-08-12T00:00:00" u="1"/>
        <d v="1984-07-16T00:00:00" u="1"/>
        <d v="1986-06-20T00:00:00" u="1"/>
        <d v="1988-05-24T00:00:00" u="1"/>
        <d v="2009-10-02T00:00:00" u="1"/>
        <d v="2011-09-06T00:00:00" u="1"/>
        <d v="2015-07-14T00:00:00" u="1"/>
        <d v="2019-05-22T00:00:00" u="1"/>
        <d v="1981-09-08T00:00:00" u="1"/>
        <d v="1983-08-12T00:00:00" u="1"/>
        <d v="1985-07-16T00:00:00" u="1"/>
        <d v="1989-05-24T00:00:00" u="1"/>
        <d v="2012-09-06T00:00:00" u="1"/>
        <d v="2016-07-14T00:00:00" u="1"/>
        <d v="2018-06-18T00:00:00" u="1"/>
        <d v="1982-09-08T00:00:00" u="1"/>
        <d v="1986-07-16T00:00:00" u="1"/>
        <d v="1988-06-20T00:00:00" u="1"/>
        <d v="1990-05-24T00:00:00" u="1"/>
        <d v="1992-04-28T00:00:00" u="1"/>
        <d v="2013-09-06T00:00:00" u="1"/>
        <d v="2015-08-10T00:00:00" u="1"/>
        <d v="2017-07-14T00:00:00" u="1"/>
        <d v="2019-06-18T00:00:00" u="1"/>
        <d v="1983-09-08T00:00:00" u="1"/>
        <d v="1985-08-12T00:00:00" u="1"/>
        <d v="1987-07-16T00:00:00" u="1"/>
        <d v="1989-06-20T00:00:00" u="1"/>
        <d v="1991-05-24T00:00:00" u="1"/>
        <d v="1993-04-28T00:00:00" u="1"/>
        <d v="2012-10-02T00:00:00" u="1"/>
        <d v="2016-08-10T00:00:00" u="1"/>
        <d v="1982-10-04T00:00:00" u="1"/>
        <d v="1986-08-12T00:00:00" u="1"/>
        <d v="1990-06-20T00:00:00" u="1"/>
        <d v="1994-04-28T00:00:00" u="1"/>
        <d v="2013-10-02T00:00:00" u="1"/>
        <d v="2017-08-10T00:00:00" u="1"/>
        <d v="1983-10-04T00:00:00" u="1"/>
        <d v="1987-08-12T00:00:00" u="1"/>
        <d v="1991-06-20T00:00:00" u="1"/>
        <d v="1993-05-24T00:00:00" u="1"/>
        <d v="1995-04-28T00:00:00" u="1"/>
        <d v="2014-10-02T00:00:00" u="1"/>
        <d v="2016-09-06T00:00:00" u="1"/>
        <d v="2018-08-10T00:00:00" u="1"/>
        <d v="1984-10-04T00:00:00" u="1"/>
        <d v="1986-09-08T00:00:00" u="1"/>
        <d v="1988-08-12T00:00:00" u="1"/>
        <d v="1990-07-16T00:00:00" u="1"/>
        <d v="1994-05-24T00:00:00" u="1"/>
        <d v="2015-10-02T00:00:00" u="1"/>
        <d v="2017-09-06T00:00:00" u="1"/>
        <d v="1985-10-04T00:00:00" u="1"/>
        <d v="1987-09-08T00:00:00" u="1"/>
        <d v="1991-07-16T00:00:00" u="1"/>
        <d v="1995-05-24T00:00:00" u="1"/>
        <d v="1997-04-28T00:00:00" u="1"/>
        <d v="2018-09-06T00:00:00" u="1"/>
        <d v="1988-09-08T00:00:00" u="1"/>
        <d v="1992-07-16T00:00:00" u="1"/>
        <d v="1994-06-20T00:00:00" u="1"/>
        <d v="1996-05-24T00:00:00" u="1"/>
        <d v="1998-04-28T00:00:00" u="1"/>
        <d v="2017-10-02T00:00:00" u="1"/>
        <d v="2019-09-06T00:00:00" u="1"/>
        <d v="1989-09-08T00:00:00" u="1"/>
        <d v="1991-08-12T00:00:00" u="1"/>
        <d v="1993-07-16T00:00:00" u="1"/>
        <d v="1995-06-20T00:00:00" u="1"/>
        <d v="1999-04-28T00:00:00" u="1"/>
        <d v="2018-10-02T00:00:00" u="1"/>
        <d v="1988-10-04T00:00:00" u="1"/>
        <d v="1992-08-12T00:00:00" u="1"/>
        <d v="1996-06-20T00:00:00" u="1"/>
        <d v="2000-04-28T00:00:00" u="1"/>
        <d v="2019-10-02T00:00:00" u="1"/>
        <d v="1989-10-04T00:00:00" u="1"/>
        <d v="1993-08-12T00:00:00" u="1"/>
        <d v="1997-06-20T00:00:00" u="1"/>
        <d v="1999-05-24T00:00:00" u="1"/>
        <d v="1990-10-04T00:00:00" u="1"/>
        <d v="1992-09-08T00:00:00" u="1"/>
        <d v="1994-08-12T00:00:00" u="1"/>
        <d v="1996-07-16T00:00:00" u="1"/>
        <d v="2000-05-24T00:00:00" u="1"/>
        <d v="1991-10-04T00:00:00" u="1"/>
        <d v="1993-09-08T00:00:00" u="1"/>
        <d v="1997-07-16T00:00:00" u="1"/>
        <d v="2001-05-24T00:00:00" u="1"/>
        <d v="2003-04-28T00:00:00" u="1"/>
        <d v="1994-09-08T00:00:00" u="1"/>
        <d v="1996-08-12T00:00:00" u="1"/>
        <d v="1998-07-16T00:00:00" u="1"/>
        <d v="2000-06-20T00:00:00" u="1"/>
        <d v="2002-05-24T00:00:00" u="1"/>
        <d v="2004-04-28T00:00:00" u="1"/>
        <d v="1993-10-04T00:00:00" u="1"/>
        <d v="1995-09-08T00:00:00" u="1"/>
        <d v="1997-08-12T00:00:00" u="1"/>
        <d v="1999-07-16T00:00:00" u="1"/>
        <d v="2001-06-20T00:00:00" u="1"/>
        <d v="2005-04-28T00:00:00" u="1"/>
        <d v="1994-10-04T00:00:00" u="1"/>
        <d v="1998-08-12T00:00:00" u="1"/>
        <d v="2002-06-20T00:00:00" u="1"/>
        <d v="2004-05-24T00:00:00" u="1"/>
        <d v="2006-04-28T00:00:00" u="1"/>
        <d v="1995-10-04T00:00:00" u="1"/>
        <d v="1997-09-08T00:00:00" u="1"/>
        <d v="1999-08-12T00:00:00" u="1"/>
        <d v="2001-07-16T00:00:00" u="1"/>
        <d v="2003-06-20T00:00:00" u="1"/>
        <d v="2005-05-24T00:00:00" u="1"/>
        <d v="1996-10-04T00:00:00" u="1"/>
        <d v="1998-09-08T00:00:00" u="1"/>
        <d v="2002-07-16T00:00:00" u="1"/>
        <d v="2006-05-24T00:00:00" u="1"/>
        <d v="2008-04-28T00:00:00" u="1"/>
        <d v="1999-09-08T00:00:00" u="1"/>
        <d v="2003-07-16T00:00:00" u="1"/>
        <d v="2005-06-20T00:00:00" u="1"/>
        <d v="2007-05-24T00:00:00" u="1"/>
        <d v="2009-04-28T00:00:00" u="1"/>
        <d v="2000-09-08T00:00:00" u="1"/>
        <d v="2002-08-12T00:00:00" u="1"/>
        <d v="2004-07-16T00:00:00" u="1"/>
        <d v="2006-06-20T00:00:00" u="1"/>
        <d v="2010-04-28T00:00:00" u="1"/>
        <d v="1999-10-04T00:00:00" u="1"/>
        <d v="2003-08-12T00:00:00" u="1"/>
        <d v="2007-06-20T00:00:00" u="1"/>
        <d v="2011-04-28T00:00:00" u="1"/>
        <d v="1981-04-30T00:00:00" u="1"/>
        <d v="2000-10-04T00:00:00" u="1"/>
        <d v="2004-08-12T00:00:00" u="1"/>
        <d v="2008-06-20T00:00:00" u="1"/>
        <d v="2010-05-24T00:00:00" u="1"/>
        <d v="1982-04-30T00:00:00" u="1"/>
        <d v="2001-10-04T00:00:00" u="1"/>
        <d v="2003-09-08T00:00:00" u="1"/>
        <d v="2005-08-12T00:00:00" u="1"/>
        <d v="2007-07-16T00:00:00" u="1"/>
        <d v="2011-05-24T00:00:00" u="1"/>
        <d v="1981-05-26T00:00:00" u="1"/>
        <d v="2002-10-04T00:00:00" u="1"/>
        <d v="2004-09-08T00:00:00" u="1"/>
        <d v="2008-07-16T00:00:00" u="1"/>
        <d v="2012-05-24T00:00:00" u="1"/>
        <d v="2014-04-28T00:00:00" u="1"/>
        <d v="1982-05-26T00:00:00" u="1"/>
        <d v="1984-04-30T00:00:00" u="1"/>
        <d v="2005-09-08T00:00:00" u="1"/>
        <d v="2009-07-16T00:00:00" u="1"/>
        <d v="2011-06-20T00:00:00" u="1"/>
        <d v="2013-05-24T00:00:00" u="1"/>
        <d v="2015-04-28T00:00:00" u="1"/>
        <d v="1981-06-22T00:00:00" u="1"/>
        <d v="1983-05-26T00:00:00" u="1"/>
        <d v="1985-04-30T00:00:00" u="1"/>
        <d v="2004-10-04T00:00:00" u="1"/>
        <d v="2006-09-08T00:00:00" u="1"/>
        <d v="2008-08-12T00:00:00" u="1"/>
        <d v="2010-07-16T00:00:00" u="1"/>
        <d v="2012-06-20T00:00:00" u="1"/>
        <d v="2016-04-28T00:00:00" u="1"/>
        <d v="1982-06-22T00:00:00" u="1"/>
        <d v="1986-04-30T00:00:00" u="1"/>
        <d v="2005-10-04T00:00:00" u="1"/>
        <d v="2009-08-12T00:00:00" u="1"/>
        <d v="2013-06-20T00:00:00" u="1"/>
        <d v="2017-04-28T00:00:00" u="1"/>
        <d v="1983-06-22T00:00:00" u="1"/>
        <d v="1987-04-30T00:00:00" u="1"/>
        <d v="2006-10-04T00:00:00" u="1"/>
        <d v="2008-09-08T00:00:00" u="1"/>
        <d v="2010-08-12T00:00:00" u="1"/>
        <d v="2012-07-16T00:00:00" u="1"/>
        <d v="2014-06-20T00:00:00" u="1"/>
        <d v="2016-05-24T00:00:00" u="1"/>
        <d v="1984-06-22T00:00:00" u="1"/>
        <d v="2007-10-04T00:00:00" u="1"/>
        <d v="2009-09-08T00:00:00" u="1"/>
        <d v="2011-08-12T00:00:00" u="1"/>
        <d v="2013-07-16T00:00:00" u="1"/>
        <d v="2017-05-24T00:00:00" u="1"/>
        <d v="1981-08-14T00:00:00" u="1"/>
        <d v="1983-07-18T00:00:00" u="1"/>
        <d v="1987-05-26T00:00:00" u="1"/>
        <d v="2010-09-08T00:00:00" u="1"/>
        <d v="2014-07-16T00:00:00" u="1"/>
        <d v="2016-06-20T00:00:00" u="1"/>
        <d v="2018-05-24T00:00:00" u="1"/>
        <d v="1984-07-18T00:00:00" u="1"/>
        <d v="1988-05-26T00:00:00" u="1"/>
        <d v="1990-04-30T00:00:00" u="1"/>
        <d v="2011-09-08T00:00:00" u="1"/>
        <d v="2013-08-12T00:00:00" u="1"/>
        <d v="2015-07-16T00:00:00" u="1"/>
        <d v="2017-06-20T00:00:00" u="1"/>
        <d v="2019-05-24T00:00:00" u="1"/>
        <d v="1981-09-10T00:00:00" u="1"/>
        <d v="1985-07-18T00:00:00" u="1"/>
        <d v="1987-06-22T00:00:00" u="1"/>
        <d v="1989-05-26T00:00:00" u="1"/>
        <d v="1991-04-30T00:00:00" u="1"/>
        <d v="2010-10-04T00:00:00" u="1"/>
        <d v="2014-08-12T00:00:00" u="1"/>
        <d v="2018-06-20T00:00:00" u="1"/>
        <d v="1982-09-10T00:00:00" u="1"/>
        <d v="1984-08-14T00:00:00" u="1"/>
        <d v="1986-07-18T00:00:00" u="1"/>
        <d v="1988-06-22T00:00:00" u="1"/>
        <d v="1992-04-30T00:00:00" u="1"/>
        <d v="2011-10-04T00:00:00" u="1"/>
        <d v="2015-08-12T00:00:00" u="1"/>
        <d v="2019-06-20T00:00:00" u="1"/>
        <d v="1981-10-06T00:00:00" u="1"/>
        <d v="1985-08-14T00:00:00" u="1"/>
        <d v="1989-06-22T00:00:00" u="1"/>
        <d v="1993-04-30T00:00:00" u="1"/>
        <d v="2012-10-04T00:00:00" u="1"/>
        <d v="2014-09-08T00:00:00" u="1"/>
        <d v="2016-08-12T00:00:00" u="1"/>
        <d v="2018-07-16T00:00:00" u="1"/>
        <d v="1982-10-06T00:00:00" u="1"/>
        <d v="1984-09-10T00:00:00" u="1"/>
        <d v="1986-08-14T00:00:00" u="1"/>
        <d v="1988-07-18T00:00:00" u="1"/>
        <d v="1990-06-22T00:00:00" u="1"/>
        <d v="1992-05-26T00:00:00" u="1"/>
        <d v="2013-10-04T00:00:00" u="1"/>
        <d v="2015-09-08T00:00:00" u="1"/>
        <d v="2019-07-16T00:00:00" u="1"/>
        <d v="1981-11-02T00:00:00" u="1"/>
        <d v="1983-10-06T00:00:00" u="1"/>
        <d v="1985-09-10T00:00:00" u="1"/>
        <d v="1987-08-14T00:00:00" u="1"/>
        <d v="1989-07-18T00:00:00" u="1"/>
        <d v="1993-05-26T00:00:00" u="1"/>
        <d v="2016-09-08T00:00:00" u="1"/>
        <d v="1982-11-02T00:00:00" u="1"/>
        <d v="1986-09-10T00:00:00" u="1"/>
        <d v="1990-07-18T00:00:00" u="1"/>
        <d v="1992-06-22T00:00:00" u="1"/>
        <d v="1994-05-26T00:00:00" u="1"/>
        <d v="1996-04-30T00:00:00" u="1"/>
        <d v="2017-09-08T00:00:00" u="1"/>
        <d v="2019-08-12T00:00:00" u="1"/>
        <d v="1983-11-02T00:00:00" u="1"/>
        <d v="1987-09-10T00:00:00" u="1"/>
        <d v="1989-08-14T00:00:00" u="1"/>
        <d v="1991-07-18T00:00:00" u="1"/>
        <d v="1993-06-22T00:00:00" u="1"/>
        <d v="1995-05-26T00:00:00" u="1"/>
        <d v="1997-04-30T00:00:00" u="1"/>
        <d v="2016-10-04T00:00:00" u="1"/>
        <d v="1984-11-02T00:00:00" u="1"/>
        <d v="1986-10-06T00:00:00" u="1"/>
        <d v="1990-08-14T00:00:00" u="1"/>
        <d v="1994-06-22T00:00:00" u="1"/>
        <d v="1998-04-30T00:00:00" u="1"/>
        <d v="2017-10-04T00:00:00" u="1"/>
        <d v="1987-10-06T00:00:00" u="1"/>
        <d v="1991-08-14T00:00:00" u="1"/>
        <d v="1995-06-22T00:00:00" u="1"/>
        <d v="1999-04-30T00:00:00" u="1"/>
        <d v="2018-10-04T00:00:00" u="1"/>
        <d v="1988-10-06T00:00:00" u="1"/>
        <d v="1990-09-10T00:00:00" u="1"/>
        <d v="1992-08-14T00:00:00" u="1"/>
        <d v="1994-07-18T00:00:00" u="1"/>
        <d v="1998-05-26T00:00:00" u="1"/>
        <d v="2019-10-04T00:00:00" u="1"/>
        <d v="1987-11-02T00:00:00" u="1"/>
        <d v="1989-10-06T00:00:00" u="1"/>
        <d v="1991-09-10T00:00:00" u="1"/>
        <d v="1995-07-18T00:00:00" u="1"/>
        <d v="1999-05-26T00:00:00" u="1"/>
        <d v="1988-11-02T00:00:00" u="1"/>
        <d v="1992-09-10T00:00:00" u="1"/>
        <d v="1996-07-18T00:00:00" u="1"/>
        <d v="1998-06-22T00:00:00" u="1"/>
        <d v="2000-05-26T00:00:00" u="1"/>
        <d v="1989-11-02T00:00:00" u="1"/>
        <d v="1993-09-10T00:00:00" u="1"/>
        <d v="1995-08-14T00:00:00" u="1"/>
        <d v="1997-07-18T00:00:00" u="1"/>
        <d v="1999-06-22T00:00:00" u="1"/>
        <d v="1990-11-02T00:00:00" u="1"/>
        <d v="1992-10-06T00:00:00" u="1"/>
        <d v="1996-08-14T00:00:00" u="1"/>
        <d v="2000-06-22T00:00:00" u="1"/>
        <d v="1993-10-06T00:00:00" u="1"/>
        <d v="1997-08-14T00:00:00" u="1"/>
        <d v="2001-06-22T00:00:00" u="1"/>
        <d v="1992-11-02T00:00:00" u="1"/>
        <d v="1994-10-06T00:00:00" u="1"/>
        <d v="1996-09-10T00:00:00" u="1"/>
        <d v="1998-08-14T00:00:00" u="1"/>
        <d v="2000-07-18T00:00:00" u="1"/>
        <d v="2004-05-26T00:00:00" u="1"/>
        <d v="1993-11-02T00:00:00" u="1"/>
        <d v="1995-10-06T00:00:00" u="1"/>
        <d v="1997-09-10T00:00:00" u="1"/>
        <d v="2001-07-18T00:00:00" u="1"/>
        <d v="2005-05-26T00:00:00" u="1"/>
        <d v="1994-11-02T00:00:00" u="1"/>
        <d v="1998-09-10T00:00:00" u="1"/>
        <d v="2000-08-14T00:00:00" u="1"/>
        <d v="2002-07-18T00:00:00" u="1"/>
        <d v="2004-06-22T00:00:00" u="1"/>
        <d v="2006-05-26T00:00:00" u="1"/>
        <d v="1995-11-02T00:00:00" u="1"/>
        <d v="1997-10-06T00:00:00" u="1"/>
        <d v="1999-09-10T00:00:00" u="1"/>
        <d v="2001-08-14T00:00:00" u="1"/>
        <d v="2003-07-18T00:00:00" u="1"/>
        <d v="2005-06-22T00:00:00" u="1"/>
        <d v="1998-10-06T00:00:00" u="1"/>
        <d v="2002-08-14T00:00:00" u="1"/>
        <d v="2006-06-22T00:00:00" u="1"/>
        <d v="1999-10-06T00:00:00" u="1"/>
        <d v="2001-09-10T00:00:00" u="1"/>
        <d v="2003-08-14T00:00:00" u="1"/>
        <d v="2005-07-18T00:00:00" u="1"/>
        <d v="2007-06-22T00:00:00" u="1"/>
        <d v="2009-05-26T00:00:00" u="1"/>
        <d v="1998-11-02T00:00:00" u="1"/>
        <d v="2000-10-06T00:00:00" u="1"/>
        <d v="2002-09-10T00:00:00" u="1"/>
        <d v="2006-07-18T00:00:00" u="1"/>
        <d v="2010-05-26T00:00:00" u="1"/>
        <d v="1999-11-02T00:00:00" u="1"/>
        <d v="2003-09-10T00:00:00" u="1"/>
        <d v="2007-07-18T00:00:00" u="1"/>
        <d v="2009-06-22T00:00:00" u="1"/>
        <d v="2011-05-26T00:00:00" u="1"/>
        <d v="1981-05-28T00:00:00" u="1"/>
        <d v="2000-11-02T00:00:00" u="1"/>
        <d v="2004-09-10T00:00:00" u="1"/>
        <d v="2006-08-14T00:00:00" u="1"/>
        <d v="2008-07-18T00:00:00" u="1"/>
        <d v="2010-06-22T00:00:00" u="1"/>
        <d v="1982-05-28T00:00:00" u="1"/>
        <d v="2001-11-02T00:00:00" u="1"/>
        <d v="2003-10-06T00:00:00" u="1"/>
        <d v="2007-08-14T00:00:00" u="1"/>
        <d v="2011-06-22T00:00:00" u="1"/>
        <d v="1981-06-24T00:00:00" u="1"/>
        <d v="2004-10-06T00:00:00" u="1"/>
        <d v="2008-08-14T00:00:00" u="1"/>
        <d v="2012-06-22T00:00:00" u="1"/>
        <d v="1982-06-24T00:00:00" u="1"/>
        <d v="2005-10-06T00:00:00" u="1"/>
        <d v="2007-09-10T00:00:00" u="1"/>
        <d v="2009-08-14T00:00:00" u="1"/>
        <d v="2011-07-18T00:00:00" u="1"/>
        <d v="2015-05-26T00:00:00" u="1"/>
        <d v="1981-07-20T00:00:00" u="1"/>
        <d v="1983-06-24T00:00:00" u="1"/>
        <d v="1985-05-28T00:00:00" u="1"/>
        <d v="2004-11-02T00:00:00" u="1"/>
        <d v="2006-10-06T00:00:00" u="1"/>
        <d v="2008-09-10T00:00:00" u="1"/>
        <d v="2012-07-18T00:00:00" u="1"/>
        <d v="2016-05-26T00:00:00" u="1"/>
        <d v="1982-07-20T00:00:00" u="1"/>
        <d v="1986-05-28T00:00:00" u="1"/>
        <d v="2005-11-02T00:00:00" u="1"/>
        <d v="2009-09-10T00:00:00" u="1"/>
        <d v="2013-07-18T00:00:00" u="1"/>
        <d v="2015-06-22T00:00:00" u="1"/>
        <d v="2017-05-26T00:00:00" u="1"/>
        <d v="1983-07-20T00:00:00" u="1"/>
        <d v="1985-06-24T00:00:00" u="1"/>
        <d v="1987-05-28T00:00:00" u="1"/>
        <d v="2006-11-02T00:00:00" u="1"/>
        <d v="2008-10-06T00:00:00" u="1"/>
        <d v="2010-09-10T00:00:00" u="1"/>
        <d v="2012-08-14T00:00:00" u="1"/>
        <d v="2014-07-18T00:00:00" u="1"/>
        <d v="2016-06-22T00:00:00" u="1"/>
        <d v="1982-08-16T00:00:00" u="1"/>
        <d v="1984-07-20T00:00:00" u="1"/>
        <d v="1986-06-24T00:00:00" u="1"/>
        <d v="2007-11-02T00:00:00" u="1"/>
        <d v="2009-10-06T00:00:00" u="1"/>
        <d v="2013-08-14T00:00:00" u="1"/>
        <d v="2017-06-22T00:00:00" u="1"/>
        <d v="1983-08-16T00:00:00" u="1"/>
        <d v="1987-06-24T00:00:00" u="1"/>
        <d v="2010-10-06T00:00:00" u="1"/>
        <d v="2012-09-10T00:00:00" u="1"/>
        <d v="2014-08-14T00:00:00" u="1"/>
        <d v="2016-07-18T00:00:00" u="1"/>
        <d v="2018-06-22T00:00:00" u="1"/>
        <d v="1984-08-16T00:00:00" u="1"/>
        <d v="1988-06-24T00:00:00" u="1"/>
        <d v="2009-11-02T00:00:00" u="1"/>
        <d v="2011-10-06T00:00:00" u="1"/>
        <d v="2013-09-10T00:00:00" u="1"/>
        <d v="2015-08-14T00:00:00" u="1"/>
        <d v="2017-07-18T00:00:00" u="1"/>
        <d v="1981-10-08T00:00:00" u="1"/>
        <d v="1983-09-12T00:00:00" u="1"/>
        <d v="1985-08-16T00:00:00" u="1"/>
        <d v="1987-07-20T00:00:00" u="1"/>
        <d v="1991-05-28T00:00:00" u="1"/>
        <d v="2010-11-02T00:00:00" u="1"/>
        <d v="2014-09-10T00:00:00" u="1"/>
        <d v="2018-07-18T00:00:00" u="1"/>
        <d v="1982-10-08T00:00:00" u="1"/>
        <d v="1984-09-12T00:00:00" u="1"/>
        <d v="1988-07-20T00:00:00" u="1"/>
        <d v="1992-05-28T00:00:00" u="1"/>
        <d v="2011-11-02T00:00:00" u="1"/>
        <d v="2015-09-10T00:00:00" u="1"/>
        <d v="2017-08-14T00:00:00" u="1"/>
        <d v="2019-07-18T00:00:00" u="1"/>
        <d v="1981-11-04T00:00:00" u="1"/>
        <d v="1985-09-12T00:00:00" u="1"/>
        <d v="1989-07-20T00:00:00" u="1"/>
        <d v="1991-06-24T00:00:00" u="1"/>
        <d v="1993-05-28T00:00:00" u="1"/>
        <d v="2012-11-02T00:00:00" u="1"/>
        <d v="2014-10-06T00:00:00" u="1"/>
        <d v="2018-08-14T00:00:00" u="1"/>
        <d v="1982-11-04T00:00:00" u="1"/>
        <d v="1984-10-08T00:00:00" u="1"/>
        <d v="1986-09-12T00:00:00" u="1"/>
        <d v="1988-08-16T00:00:00" u="1"/>
        <d v="1990-07-20T00:00:00" u="1"/>
        <d v="1992-06-24T00:00:00" u="1"/>
        <d v="2015-10-06T00:00:00" u="1"/>
        <d v="2019-08-14T00:00:00" u="1"/>
        <d v="1983-11-04T00:00:00" u="1"/>
        <d v="1985-10-08T00:00:00" u="1"/>
        <d v="1989-08-16T00:00:00" u="1"/>
        <d v="1993-06-24T00:00:00" u="1"/>
        <d v="2016-10-06T00:00:00" u="1"/>
        <d v="2018-09-10T00:00:00" u="1"/>
        <d v="1986-10-08T00:00:00" u="1"/>
        <d v="1988-09-12T00:00:00" u="1"/>
        <d v="1990-08-16T00:00:00" u="1"/>
        <d v="1992-07-20T00:00:00" u="1"/>
        <d v="1994-06-24T00:00:00" u="1"/>
        <d v="1996-05-28T00:00:00" u="1"/>
        <d v="2015-11-02T00:00:00" u="1"/>
        <d v="2017-10-06T00:00:00" u="1"/>
        <d v="2019-09-10T00:00:00" u="1"/>
        <d v="1985-11-04T00:00:00" u="1"/>
        <d v="1987-10-08T00:00:00" u="1"/>
        <d v="1989-09-12T00:00:00" u="1"/>
        <d v="1991-08-16T00:00:00" u="1"/>
        <d v="1993-07-20T00:00:00" u="1"/>
        <d v="1997-05-28T00:00:00" u="1"/>
        <d v="2016-11-02T00:00:00" u="1"/>
        <d v="1986-11-04T00:00:00" u="1"/>
        <d v="1990-09-12T00:00:00" u="1"/>
        <d v="1994-07-20T00:00:00" u="1"/>
        <d v="1996-06-24T00:00:00" u="1"/>
        <d v="1998-05-28T00:00:00" u="1"/>
        <d v="2017-11-02T00:00:00" u="1"/>
        <d v="1987-11-04T00:00:00" u="1"/>
        <d v="1991-09-12T00:00:00" u="1"/>
        <d v="1993-08-16T00:00:00" u="1"/>
        <d v="1995-07-20T00:00:00" u="1"/>
        <d v="1997-06-24T00:00:00" u="1"/>
        <d v="1999-05-28T00:00:00" u="1"/>
        <d v="2018-11-02T00:00:00" u="1"/>
        <d v="1988-11-04T00:00:00" u="1"/>
        <d v="1990-10-08T00:00:00" u="1"/>
        <d v="1994-08-16T00:00:00" u="1"/>
        <d v="1998-06-24T00:00:00" u="1"/>
        <d v="1991-10-08T00:00:00" u="1"/>
        <d v="1995-08-16T00:00:00" u="1"/>
        <d v="1999-06-24T00:00:00" u="1"/>
        <d v="1992-10-08T00:00:00" u="1"/>
        <d v="1994-09-12T00:00:00" u="1"/>
        <d v="1996-08-16T00:00:00" u="1"/>
        <d v="1998-07-20T00:00:00" u="1"/>
        <d v="2002-05-28T00:00:00" u="1"/>
        <d v="1991-11-04T00:00:00" u="1"/>
        <d v="1993-10-08T00:00:00" u="1"/>
        <d v="1995-09-12T00:00:00" u="1"/>
        <d v="1999-07-20T00:00:00" u="1"/>
        <d v="2003-05-28T00:00:00" u="1"/>
        <d v="1992-11-04T00:00:00" u="1"/>
        <d v="1996-09-12T00:00:00" u="1"/>
        <d v="2000-07-20T00:00:00" u="1"/>
        <d v="2002-06-24T00:00:00" u="1"/>
        <d v="2004-05-28T00:00:00" u="1"/>
        <d v="1993-11-04T00:00:00" u="1"/>
        <d v="1997-09-12T00:00:00" u="1"/>
        <d v="1999-08-16T00:00:00" u="1"/>
        <d v="2001-07-20T00:00:00" u="1"/>
        <d v="2003-06-24T00:00:00" u="1"/>
        <d v="1994-11-04T00:00:00" u="1"/>
        <d v="1996-10-08T00:00:00" u="1"/>
        <d v="2000-08-16T00:00:00" u="1"/>
        <d v="2004-06-24T00:00:00" u="1"/>
        <d v="1997-10-08T00:00:00" u="1"/>
        <d v="2001-08-16T00:00:00" u="1"/>
        <d v="2005-06-24T00:00:00" u="1"/>
        <d v="1996-11-04T00:00:00" u="1"/>
        <d v="1998-10-08T00:00:00" u="1"/>
        <d v="2000-09-12T00:00:00" u="1"/>
        <d v="2002-08-16T00:00:00" u="1"/>
        <d v="2004-07-20T00:00:00" u="1"/>
        <d v="2008-05-28T00:00:00" u="1"/>
        <d v="1997-11-04T00:00:00" u="1"/>
        <d v="1999-10-08T00:00:00" u="1"/>
        <d v="2005-07-20T00:00:00" u="1"/>
        <d v="2009-05-28T00:00:00" u="1"/>
        <d v="1998-11-04T00:00:00" u="1"/>
        <d v="2002-09-12T00:00:00" u="1"/>
        <d v="2004-08-16T00:00:00" u="1"/>
        <d v="2006-07-20T00:00:00" u="1"/>
        <d v="2008-06-24T00:00:00" u="1"/>
        <d v="2010-05-28T00:00:00" u="1"/>
        <d v="1999-11-04T00:00:00" u="1"/>
        <d v="2001-10-08T00:00:00" u="1"/>
        <d v="2003-09-12T00:00:00" u="1"/>
        <d v="2005-08-16T00:00:00" u="1"/>
        <d v="2007-07-20T00:00:00" u="1"/>
        <d v="2009-06-24T00:00:00" u="1"/>
        <d v="2002-10-08T00:00:00" u="1"/>
        <d v="2006-08-16T00:00:00" u="1"/>
        <d v="2010-06-24T00:00:00" u="1"/>
        <d v="2003-10-08T00:00:00" u="1"/>
        <d v="2005-09-12T00:00:00" u="1"/>
        <d v="2007-08-16T00:00:00" u="1"/>
        <d v="2009-07-20T00:00:00" u="1"/>
        <d v="2011-06-24T00:00:00" u="1"/>
        <d v="2013-05-28T00:00:00" u="1"/>
        <d v="1981-06-26T00:00:00" u="1"/>
        <d v="2002-11-04T00:00:00" u="1"/>
        <d v="2004-10-08T00:00:00" u="1"/>
        <d v="2006-09-12T00:00:00" u="1"/>
        <d v="2010-07-20T00:00:00" u="1"/>
        <d v="2014-05-28T00:00:00" u="1"/>
        <d v="1984-05-30T00:00:00" u="1"/>
        <d v="2003-11-04T00:00:00" u="1"/>
        <d v="2007-09-12T00:00:00" u="1"/>
        <d v="2011-07-20T00:00:00" u="1"/>
        <d v="2013-06-24T00:00:00" u="1"/>
        <d v="2015-05-28T00:00:00" u="1"/>
        <d v="1981-07-22T00:00:00" u="1"/>
        <d v="1985-05-30T00:00:00" u="1"/>
        <d v="2004-11-04T00:00:00" u="1"/>
        <d v="2008-09-12T00:00:00" u="1"/>
        <d v="2010-08-16T00:00:00" u="1"/>
        <d v="2012-07-20T00:00:00" u="1"/>
        <d v="2014-06-24T00:00:00" u="1"/>
        <d v="1982-07-22T00:00:00" u="1"/>
        <d v="1984-06-26T00:00:00" u="1"/>
        <d v="1986-05-30T00:00:00" u="1"/>
        <d v="2005-11-04T00:00:00" u="1"/>
        <d v="2007-10-08T00:00:00" u="1"/>
        <d v="2011-08-16T00:00:00" u="1"/>
        <d v="2015-06-24T00:00:00" u="1"/>
        <d v="1981-08-18T00:00:00" u="1"/>
        <d v="1983-07-22T00:00:00" u="1"/>
        <d v="1985-06-26T00:00:00" u="1"/>
        <d v="2008-10-08T00:00:00" u="1"/>
        <d v="2012-08-16T00:00:00" u="1"/>
        <d v="2016-06-24T00:00:00" u="1"/>
        <d v="1982-08-18T00:00:00" u="1"/>
        <d v="1986-06-26T00:00:00" u="1"/>
        <d v="2009-10-08T00:00:00" u="1"/>
        <d v="2011-09-12T00:00:00" u="1"/>
        <d v="2013-08-16T00:00:00" u="1"/>
        <d v="2015-07-20T00:00:00" u="1"/>
        <d v="2019-05-28T00:00:00" u="1"/>
        <d v="1981-09-14T00:00:00" u="1"/>
        <d v="1983-08-18T00:00:00" u="1"/>
        <d v="1985-07-22T00:00:00" u="1"/>
        <d v="1987-06-26T00:00:00" u="1"/>
        <d v="1989-05-30T00:00:00" u="1"/>
        <d v="2008-11-04T00:00:00" u="1"/>
        <d v="2010-10-08T00:00:00" u="1"/>
        <d v="2012-09-12T00:00:00" u="1"/>
        <d v="2016-07-20T00:00:00" u="1"/>
        <d v="1982-09-14T00:00:00" u="1"/>
        <d v="1986-07-22T00:00:00" u="1"/>
        <d v="1990-05-30T00:00:00" u="1"/>
        <d v="2009-11-04T00:00:00" u="1"/>
        <d v="2013-09-12T00:00:00" u="1"/>
        <d v="2017-07-20T00:00:00" u="1"/>
        <d v="2019-06-24T00:00:00" u="1"/>
        <d v="1983-09-14T00:00:00" u="1"/>
        <d v="1987-07-22T00:00:00" u="1"/>
        <d v="1989-06-26T00:00:00" u="1"/>
        <d v="1991-05-30T00:00:00" u="1"/>
        <d v="2010-11-04T00:00:00" u="1"/>
        <d v="2012-10-08T00:00:00" u="1"/>
        <d v="2014-09-12T00:00:00" u="1"/>
        <d v="2016-08-16T00:00:00" u="1"/>
        <d v="2018-07-20T00:00:00" u="1"/>
        <d v="1984-09-14T00:00:00" u="1"/>
        <d v="1986-08-18T00:00:00" u="1"/>
        <d v="1988-07-22T00:00:00" u="1"/>
        <d v="1990-06-26T00:00:00" u="1"/>
        <d v="2011-11-04T00:00:00" u="1"/>
        <d v="2013-10-08T00:00:00" u="1"/>
        <d v="2017-08-16T00:00:00" u="1"/>
        <d v="1981-11-06T00:00:00" u="1"/>
        <d v="1983-10-10T00:00:00" u="1"/>
        <d v="1987-08-18T00:00:00" u="1"/>
        <d v="1991-06-26T00:00:00" u="1"/>
        <d v="2014-10-08T00:00:00" u="1"/>
        <d v="2016-09-12T00:00:00" u="1"/>
        <d v="2018-08-16T00:00:00" u="1"/>
        <d v="1984-10-10T00:00:00" u="1"/>
        <d v="1988-08-18T00:00:00" u="1"/>
        <d v="1992-06-26T00:00:00" u="1"/>
        <d v="2013-11-04T00:00:00" u="1"/>
        <d v="2015-10-08T00:00:00" u="1"/>
        <d v="2017-09-12T00:00:00" u="1"/>
        <d v="2019-08-16T00:00:00" u="1"/>
        <d v="1981-12-02T00:00:00" u="1"/>
        <d v="1985-10-10T00:00:00" u="1"/>
        <d v="1987-09-14T00:00:00" u="1"/>
        <d v="1989-08-18T00:00:00" u="1"/>
        <d v="1991-07-22T00:00:00" u="1"/>
        <d v="1995-05-30T00:00:00" u="1"/>
        <d v="2014-11-04T00:00:00" u="1"/>
        <d v="2018-09-12T00:00:00" u="1"/>
        <d v="1982-12-02T00:00:00" u="1"/>
        <d v="1984-11-06T00:00:00" u="1"/>
        <d v="1986-10-10T00:00:00" u="1"/>
        <d v="1988-09-14T00:00:00" u="1"/>
        <d v="1992-07-22T00:00:00" u="1"/>
        <d v="1996-05-30T00:00:00" u="1"/>
        <d v="2015-11-04T00:00:00" u="1"/>
        <d v="2019-09-12T00:00:00" u="1"/>
        <d v="1983-12-02T00:00:00" u="1"/>
        <d v="1985-11-06T00:00:00" u="1"/>
        <d v="1989-09-14T00:00:00" u="1"/>
        <d v="1993-07-22T00:00:00" u="1"/>
        <d v="1995-06-26T00:00:00" u="1"/>
        <d v="1997-05-30T00:00:00" u="1"/>
        <d v="2016-11-04T00:00:00" u="1"/>
        <d v="2018-10-08T00:00:00" u="1"/>
        <d v="1986-11-06T00:00:00" u="1"/>
        <d v="1988-10-10T00:00:00" u="1"/>
        <d v="1990-09-14T00:00:00" u="1"/>
        <d v="1992-08-18T00:00:00" u="1"/>
        <d v="1994-07-22T00:00:00" u="1"/>
        <d v="1996-06-26T00:00:00" u="1"/>
        <d v="2019-10-08T00:00:00" u="1"/>
        <d v="1985-12-02T00:00:00" u="1"/>
        <d v="1987-11-06T00:00:00" u="1"/>
        <d v="1989-10-10T00:00:00" u="1"/>
        <d v="1993-08-18T00:00:00" u="1"/>
        <d v="1997-06-26T00:00:00" u="1"/>
        <d v="1986-12-02T00:00:00" u="1"/>
        <d v="1990-10-10T00:00:00" u="1"/>
        <d v="1992-09-14T00:00:00" u="1"/>
        <d v="1994-08-18T00:00:00" u="1"/>
        <d v="1996-07-22T00:00:00" u="1"/>
        <d v="1998-06-26T00:00:00" u="1"/>
        <d v="2000-05-30T00:00:00" u="1"/>
        <d v="2019-11-04T00:00:00" u="1"/>
        <d v="1987-12-02T00:00:00" u="1"/>
        <d v="1989-11-06T00:00:00" u="1"/>
        <d v="1991-10-10T00:00:00" u="1"/>
        <d v="1993-09-14T00:00:00" u="1"/>
        <d v="1995-08-18T00:00:00" u="1"/>
        <d v="1997-07-22T00:00:00" u="1"/>
        <d v="2001-05-30T00:00:00" u="1"/>
        <d v="1988-12-02T00:00:00" u="1"/>
        <d v="1990-11-06T00:00:00" u="1"/>
        <d v="1994-09-14T00:00:00" u="1"/>
        <d v="1998-07-22T00:00:00" u="1"/>
        <d v="2000-06-26T00:00:00" u="1"/>
        <d v="2002-05-30T00:00:00" u="1"/>
        <d v="1991-11-06T00:00:00" u="1"/>
        <d v="1995-09-14T00:00:00" u="1"/>
        <d v="1997-08-18T00:00:00" u="1"/>
        <d v="1999-07-22T00:00:00" u="1"/>
        <d v="2001-06-26T00:00:00" u="1"/>
        <d v="2003-05-30T00:00:00" u="1"/>
        <d v="1992-11-06T00:00:00" u="1"/>
        <d v="1994-10-10T00:00:00" u="1"/>
        <d v="1998-08-18T00:00:00" u="1"/>
        <d v="2002-06-26T00:00:00" u="1"/>
        <d v="1991-12-02T00:00:00" u="1"/>
        <d v="1995-10-10T00:00:00" u="1"/>
        <d v="1999-08-18T00:00:00" u="1"/>
        <d v="2003-06-26T00:00:00" u="1"/>
        <d v="1992-12-02T00:00:00" u="1"/>
        <d v="1996-10-10T00:00:00" u="1"/>
        <d v="1998-09-14T00:00:00" u="1"/>
        <d v="2000-08-18T00:00:00" u="1"/>
        <d v="2002-07-22T00:00:00" u="1"/>
        <d v="2006-05-30T00:00:00" u="1"/>
        <d v="1993-12-02T00:00:00" u="1"/>
        <d v="1995-11-06T00:00:00" u="1"/>
        <d v="1997-10-10T00:00:00" u="1"/>
        <d v="1999-09-14T00:00:00" u="1"/>
        <d v="2003-07-22T00:00:00" u="1"/>
        <d v="2007-05-30T00:00:00" u="1"/>
        <d v="1994-12-02T00:00:00" u="1"/>
        <d v="1996-11-06T00:00:00" u="1"/>
        <d v="2000-09-14T00:00:00" u="1"/>
        <d v="2004-07-22T00:00:00" u="1"/>
        <d v="2006-06-26T00:00:00" u="1"/>
        <d v="2008-05-30T00:00:00" u="1"/>
        <d v="1997-11-06T00:00:00" u="1"/>
        <d v="2003-08-18T00:00:00" u="1"/>
        <d v="2005-07-22T00:00:00" u="1"/>
        <d v="2007-06-26T00:00:00" u="1"/>
        <d v="1996-12-02T00:00:00" u="1"/>
        <d v="1998-11-06T00:00:00" u="1"/>
        <d v="2000-10-10T00:00:00" u="1"/>
        <d v="2004-08-18T00:00:00" u="1"/>
        <d v="2008-06-26T00:00:00" u="1"/>
        <d v="1997-12-02T00:00:00" u="1"/>
        <d v="2001-10-10T00:00:00" u="1"/>
        <d v="2005-08-18T00:00:00" u="1"/>
        <d v="2009-06-26T00:00:00" u="1"/>
        <d v="1998-12-02T00:00:00" u="1"/>
        <d v="2000-11-06T00:00:00" u="1"/>
        <d v="2002-10-10T00:00:00" u="1"/>
        <d v="2004-09-14T00:00:00" u="1"/>
        <d v="2006-08-18T00:00:00" u="1"/>
        <d v="2008-07-22T00:00:00" u="1"/>
        <d v="2012-05-30T00:00:00" u="1"/>
        <d v="1999-12-02T00:00:00" u="1"/>
        <d v="2001-11-06T00:00:00" u="1"/>
        <d v="2003-10-10T00:00:00" u="1"/>
        <d v="2005-09-14T00:00:00" u="1"/>
        <d v="2009-07-22T00:00:00" u="1"/>
        <d v="2013-05-30T00:00:00" u="1"/>
        <d v="2002-11-06T00:00:00" u="1"/>
        <d v="2006-09-14T00:00:00" u="1"/>
        <d v="2008-08-18T00:00:00" u="1"/>
        <d v="2010-07-22T00:00:00" u="1"/>
        <d v="2012-06-26T00:00:00" u="1"/>
        <d v="2014-05-30T00:00:00" u="1"/>
        <d v="1982-06-28T00:00:00" u="1"/>
        <d v="2003-11-06T00:00:00" u="1"/>
        <d v="2005-10-10T00:00:00" u="1"/>
        <d v="2007-09-14T00:00:00" u="1"/>
        <d v="2009-08-18T00:00:00" u="1"/>
        <d v="2011-07-22T00:00:00" u="1"/>
        <d v="2013-06-26T00:00:00" u="1"/>
        <d v="1981-07-24T00:00:00" u="1"/>
        <d v="1983-06-28T00:00:00" u="1"/>
        <d v="2002-12-02T00:00:00" u="1"/>
        <d v="2006-10-10T00:00:00" u="1"/>
        <d v="2010-08-18T00:00:00" u="1"/>
        <d v="2014-06-26T00:00:00" u="1"/>
        <d v="1984-06-28T00:00:00" u="1"/>
        <d v="2003-12-02T00:00:00" u="1"/>
        <d v="2007-10-10T00:00:00" u="1"/>
        <d v="2009-09-14T00:00:00" u="1"/>
        <d v="2011-08-18T00:00:00" u="1"/>
        <d v="2013-07-22T00:00:00" u="1"/>
        <d v="2015-06-26T00:00:00" u="1"/>
        <d v="2017-05-30T00:00:00" u="1"/>
        <d v="1981-08-20T00:00:00" u="1"/>
        <d v="1985-06-28T00:00:00" u="1"/>
        <d v="2004-12-02T00:00:00" u="1"/>
        <d v="2006-11-06T00:00:00" u="1"/>
        <d v="2008-10-10T00:00:00" u="1"/>
        <d v="2010-09-14T00:00:00" u="1"/>
        <d v="2014-07-22T00:00:00" u="1"/>
        <d v="2018-05-30T00:00:00" u="1"/>
        <d v="1982-08-20T00:00:00" u="1"/>
        <d v="1984-07-24T00:00:00" u="1"/>
        <d v="2005-12-02T00:00:00" u="1"/>
        <d v="2007-11-06T00:00:00" u="1"/>
        <d v="2011-09-14T00:00:00" u="1"/>
        <d v="2015-07-22T00:00:00" u="1"/>
        <d v="2017-06-26T00:00:00" u="1"/>
        <d v="2019-05-30T00:00:00" u="1"/>
        <d v="1981-09-16T00:00:00" u="1"/>
        <d v="1985-07-24T00:00:00" u="1"/>
        <d v="2008-11-06T00:00:00" u="1"/>
        <d v="2012-09-14T00:00:00" u="1"/>
        <d v="2014-08-18T00:00:00" u="1"/>
        <d v="2016-07-22T00:00:00" u="1"/>
        <d v="2018-06-26T00:00:00" u="1"/>
        <d v="1982-09-16T00:00:00" u="1"/>
        <d v="1984-08-20T00:00:00" u="1"/>
        <d v="1986-07-24T00:00:00" u="1"/>
        <d v="1988-06-28T00:00:00" u="1"/>
        <d v="2009-11-06T00:00:00" u="1"/>
        <d v="2011-10-10T00:00:00" u="1"/>
        <d v="2015-08-18T00:00:00" u="1"/>
        <d v="2019-06-26T00:00:00" u="1"/>
        <d v="1981-10-12T00:00:00" u="1"/>
        <d v="1983-09-16T00:00:00" u="1"/>
        <d v="1985-08-20T00:00:00" u="1"/>
        <d v="1987-07-24T00:00:00" u="1"/>
        <d v="1989-06-28T00:00:00" u="1"/>
        <d v="2008-12-02T00:00:00" u="1"/>
        <d v="2012-10-10T00:00:00" u="1"/>
        <d v="2016-08-18T00:00:00" u="1"/>
        <d v="1982-10-12T00:00:00" u="1"/>
        <d v="1986-08-20T00:00:00" u="1"/>
        <d v="1990-06-28T00:00:00" u="1"/>
        <d v="2009-12-02T00:00:00" u="1"/>
        <d v="2013-10-10T00:00:00" u="1"/>
        <d v="2015-09-14T00:00:00" u="1"/>
        <d v="2017-08-18T00:00:00" u="1"/>
        <d v="2019-07-22T00:00:00" u="1"/>
        <d v="1983-10-12T00:00:00" u="1"/>
        <d v="1985-09-16T00:00:00" u="1"/>
        <d v="1987-08-20T00:00:00" u="1"/>
        <d v="1989-07-24T00:00:00" u="1"/>
        <d v="1991-06-28T00:00:00" u="1"/>
        <d v="2010-12-02T00:00:00" u="1"/>
        <d v="2012-11-06T00:00:00" u="1"/>
        <d v="2014-10-10T00:00:00" u="1"/>
        <d v="2016-09-14T00:00:00" u="1"/>
        <d v="1982-11-08T00:00:00" u="1"/>
        <d v="1984-10-12T00:00:00" u="1"/>
        <d v="1986-09-16T00:00:00" u="1"/>
        <d v="1990-07-24T00:00:00" u="1"/>
        <d v="2011-12-02T00:00:00" u="1"/>
        <d v="2013-11-06T00:00:00" u="1"/>
        <d v="2017-09-14T00:00:00" u="1"/>
        <d v="1981-12-04T00:00:00" u="1"/>
        <d v="1983-11-08T00:00:00" u="1"/>
        <d v="1987-09-16T00:00:00" u="1"/>
        <d v="1991-07-24T00:00:00" u="1"/>
        <d v="1993-06-28T00:00:00" u="1"/>
        <d v="2014-11-06T00:00:00" u="1"/>
        <d v="2016-10-10T00:00:00" u="1"/>
        <d v="2018-09-14T00:00:00" u="1"/>
        <d v="1984-11-08T00:00:00" u="1"/>
        <d v="1988-09-16T00:00:00" u="1"/>
        <d v="1990-08-20T00:00:00" u="1"/>
        <d v="1992-07-24T00:00:00" u="1"/>
        <d v="1994-06-28T00:00:00" u="1"/>
        <d v="2013-12-02T00:00:00" u="1"/>
        <d v="2015-11-06T00:00:00" u="1"/>
        <d v="2017-10-10T00:00:00" u="1"/>
        <d v="1985-11-08T00:00:00" u="1"/>
        <d v="1987-10-12T00:00:00" u="1"/>
        <d v="1991-08-20T00:00:00" u="1"/>
        <d v="1995-06-28T00:00:00" u="1"/>
        <d v="2014-12-02T00:00:00" u="1"/>
        <d v="2018-10-10T00:00:00" u="1"/>
        <d v="1984-12-04T00:00:00" u="1"/>
        <d v="1988-10-12T00:00:00" u="1"/>
        <d v="1992-08-20T00:00:00" u="1"/>
        <d v="1996-06-28T00:00:00" u="1"/>
        <d v="2015-12-02T00:00:00" u="1"/>
        <d v="2017-11-06T00:00:00" u="1"/>
        <d v="2019-10-10T00:00:00" u="1"/>
        <d v="1985-12-04T00:00:00" u="1"/>
        <d v="1989-10-12T00:00:00" u="1"/>
        <d v="1991-09-16T00:00:00" u="1"/>
        <d v="1993-08-20T00:00:00" u="1"/>
        <d v="1995-07-24T00:00:00" u="1"/>
        <d v="2016-12-02T00:00:00" u="1"/>
        <d v="2018-11-06T00:00:00" u="1"/>
        <d v="1986-12-04T00:00:00" u="1"/>
        <d v="1988-11-08T00:00:00" u="1"/>
        <d v="1990-10-12T00:00:00" u="1"/>
        <d v="1992-09-16T00:00:00" u="1"/>
        <d v="1996-07-24T00:00:00" u="1"/>
        <d v="2019-11-06T00:00:00" u="1"/>
        <d v="1987-12-04T00:00:00" u="1"/>
        <d v="1989-11-08T00:00:00" u="1"/>
        <d v="1993-09-16T00:00:00" u="1"/>
        <d v="1997-07-24T00:00:00" u="1"/>
        <d v="1999-06-28T00:00:00" u="1"/>
        <d v="1990-11-08T00:00:00" u="1"/>
        <d v="1992-10-12T00:00:00" u="1"/>
        <d v="1994-09-16T00:00:00" u="1"/>
        <d v="1996-08-20T00:00:00" u="1"/>
        <d v="1998-07-24T00:00:00" u="1"/>
        <d v="2000-06-28T00:00:00" u="1"/>
        <d v="2019-12-02T00:00:00" u="1"/>
        <d v="1989-12-04T00:00:00" u="1"/>
        <d v="1991-11-08T00:00:00" u="1"/>
        <d v="1993-10-12T00:00:00" u="1"/>
        <d v="1997-08-20T00:00:00" u="1"/>
        <d v="2001-06-28T00:00:00" u="1"/>
        <d v="1990-12-04T00:00:00" u="1"/>
        <d v="1994-10-12T00:00:00" u="1"/>
        <d v="1996-09-16T00:00:00" u="1"/>
        <d v="1998-08-20T00:00:00" u="1"/>
        <d v="2000-07-24T00:00:00" u="1"/>
        <d v="2002-06-28T00:00:00" u="1"/>
        <d v="1991-12-04T00:00:00" u="1"/>
        <d v="1993-11-08T00:00:00" u="1"/>
        <d v="1995-10-12T00:00:00" u="1"/>
        <d v="1997-09-16T00:00:00" u="1"/>
        <d v="1999-08-20T00:00:00" u="1"/>
        <d v="2001-07-24T00:00:00" u="1"/>
        <d v="1992-12-04T00:00:00" u="1"/>
        <d v="1994-11-08T00:00:00" u="1"/>
        <d v="1998-09-16T00:00:00" u="1"/>
        <d v="2002-07-24T00:00:00" u="1"/>
        <d v="2004-06-28T00:00:00" u="1"/>
        <d v="1995-11-08T00:00:00" u="1"/>
        <d v="1999-09-16T00:00:00" u="1"/>
        <d v="2001-08-20T00:00:00" u="1"/>
        <d v="2003-07-24T00:00:00" u="1"/>
        <d v="2005-06-28T00:00:00" u="1"/>
        <d v="1996-11-08T00:00:00" u="1"/>
        <d v="1998-10-12T00:00:00" u="1"/>
        <d v="2002-08-20T00:00:00" u="1"/>
        <d v="2006-06-28T00:00:00" u="1"/>
        <d v="1995-12-04T00:00:00" u="1"/>
        <d v="1999-10-12T00:00:00" u="1"/>
        <d v="2003-08-20T00:00:00" u="1"/>
        <d v="2007-06-28T00:00:00" u="1"/>
        <d v="1996-12-04T00:00:00" u="1"/>
        <d v="2000-10-12T00:00:00" u="1"/>
        <d v="2002-09-16T00:00:00" u="1"/>
        <d v="2004-08-20T00:00:00" u="1"/>
        <d v="2006-07-24T00:00:00" u="1"/>
        <d v="1997-12-04T00:00:00" u="1"/>
        <d v="1999-11-08T00:00:00" u="1"/>
        <d v="2001-10-12T00:00:00" u="1"/>
        <d v="2003-09-16T00:00:00" u="1"/>
        <d v="2007-07-24T00:00:00" u="1"/>
        <d v="1998-12-04T00:00:00" u="1"/>
        <d v="2000-11-08T00:00:00" u="1"/>
        <d v="2004-09-16T00:00:00" u="1"/>
        <d v="2008-07-24T00:00:00" u="1"/>
        <d v="2010-06-28T00:00:00" u="1"/>
        <d v="2001-11-08T00:00:00" u="1"/>
        <d v="2005-09-16T00:00:00" u="1"/>
        <d v="2007-08-20T00:00:00" u="1"/>
        <d v="2009-07-24T00:00:00" u="1"/>
        <d v="2011-06-28T00:00:00" u="1"/>
        <d v="1981-06-30T00:00:00" u="1"/>
        <d v="2000-12-04T00:00:00" u="1"/>
        <d v="2002-11-08T00:00:00" u="1"/>
        <d v="2004-10-12T00:00:00" u="1"/>
        <d v="2008-08-20T00:00:00" u="1"/>
        <d v="2012-06-28T00:00:00" u="1"/>
        <d v="1982-06-30T00:00:00" u="1"/>
        <d v="2001-12-04T00:00:00" u="1"/>
        <d v="2005-10-12T00:00:00" u="1"/>
        <d v="2009-08-20T00:00:00" u="1"/>
        <d v="2013-06-28T00:00:00" u="1"/>
        <d v="1983-06-30T00:00:00" u="1"/>
        <d v="2002-12-04T00:00:00" u="1"/>
        <d v="2004-11-08T00:00:00" u="1"/>
        <d v="2006-10-12T00:00:00" u="1"/>
        <d v="2008-09-16T00:00:00" u="1"/>
        <d v="2010-08-20T00:00:00" u="1"/>
        <d v="2012-07-24T00:00:00" u="1"/>
        <d v="1982-07-26T00:00:00" u="1"/>
        <d v="2003-12-04T00:00:00" u="1"/>
        <d v="2005-11-08T00:00:00" u="1"/>
        <d v="2007-10-12T00:00:00" u="1"/>
        <d v="2009-09-16T00:00:00" u="1"/>
        <d v="2013-07-24T00:00:00" u="1"/>
        <d v="1983-07-26T00:00:00" u="1"/>
        <d v="2006-11-08T00:00:00" u="1"/>
        <d v="2010-09-16T00:00:00" u="1"/>
        <d v="2012-08-20T00:00:00" u="1"/>
        <d v="2014-07-24T00:00:00" u="1"/>
        <d v="2016-06-28T00:00:00" u="1"/>
        <d v="1984-07-26T00:00:00" u="1"/>
        <d v="1986-06-30T00:00:00" u="1"/>
        <d v="2007-11-08T00:00:00" u="1"/>
        <d v="2009-10-12T00:00:00" u="1"/>
        <d v="2011-09-16T00:00:00" u="1"/>
        <d v="2013-08-20T00:00:00" u="1"/>
        <d v="2015-07-24T00:00:00" u="1"/>
        <d v="2017-06-28T00:00:00" u="1"/>
        <d v="1981-09-18T00:00:00" u="1"/>
        <d v="1983-08-22T00:00:00" u="1"/>
        <d v="1985-07-26T00:00:00" u="1"/>
        <d v="1987-06-30T00:00:00" u="1"/>
        <d v="2006-12-04T00:00:00" u="1"/>
        <d v="2010-10-12T00:00:00" u="1"/>
        <d v="2014-08-20T00:00:00" u="1"/>
        <d v="2018-06-28T00:00:00" u="1"/>
        <d v="1984-08-22T00:00:00" u="1"/>
        <d v="1988-06-30T00:00:00" u="1"/>
        <d v="2007-12-04T00:00:00" u="1"/>
        <d v="2011-10-12T00:00:00" u="1"/>
        <d v="2013-09-16T00:00:00" u="1"/>
        <d v="2015-08-20T00:00:00" u="1"/>
        <d v="2017-07-24T00:00:00" u="1"/>
        <d v="2019-06-28T00:00:00" u="1"/>
        <d v="1981-10-14T00:00:00" u="1"/>
        <d v="1985-08-22T00:00:00" u="1"/>
        <d v="1989-06-30T00:00:00" u="1"/>
        <d v="2008-12-04T00:00:00" u="1"/>
        <d v="2010-11-08T00:00:00" u="1"/>
        <d v="2012-10-12T00:00:00" u="1"/>
        <d v="2014-09-16T00:00:00" u="1"/>
        <d v="2018-07-24T00:00:00" u="1"/>
        <d v="1982-10-14T00:00:00" u="1"/>
        <d v="1984-09-18T00:00:00" u="1"/>
        <d v="1986-08-22T00:00:00" u="1"/>
        <d v="1988-07-26T00:00:00" u="1"/>
        <d v="2009-12-04T00:00:00" u="1"/>
        <d v="2011-11-08T00:00:00" u="1"/>
        <d v="2015-09-16T00:00:00" u="1"/>
        <d v="2019-07-24T00:00:00" u="1"/>
        <d v="1981-11-10T00:00:00" u="1"/>
        <d v="1983-10-14T00:00:00" u="1"/>
        <d v="1985-09-18T00:00:00" u="1"/>
        <d v="1989-07-26T00:00:00" u="1"/>
        <d v="2012-11-08T00:00:00" u="1"/>
        <d v="2016-09-16T00:00:00" u="1"/>
        <d v="2018-08-20T00:00:00" u="1"/>
        <d v="1982-11-10T00:00:00" u="1"/>
        <d v="1986-09-18T00:00:00" u="1"/>
        <d v="1988-08-22T00:00:00" u="1"/>
        <d v="1990-07-26T00:00:00" u="1"/>
        <d v="1992-06-30T00:00:00" u="1"/>
        <d v="2013-11-08T00:00:00" u="1"/>
        <d v="2015-10-12T00:00:00" u="1"/>
        <d v="2019-08-20T00:00:00" u="1"/>
        <d v="1983-11-10T00:00:00" u="1"/>
        <d v="1985-10-14T00:00:00" u="1"/>
        <d v="1987-09-18T00:00:00" u="1"/>
        <d v="1989-08-22T00:00:00" u="1"/>
        <d v="1991-07-26T00:00:00" u="1"/>
        <d v="1993-06-30T00:00:00" u="1"/>
        <d v="2012-12-04T00:00:00" u="1"/>
        <d v="2016-10-12T00:00:00" u="1"/>
        <d v="1982-12-06T00:00:00" u="1"/>
        <d v="1986-10-14T00:00:00" u="1"/>
        <d v="1990-08-22T00:00:00" u="1"/>
        <d v="1994-06-30T00:00:00" u="1"/>
        <d v="2013-12-04T00:00:00" u="1"/>
        <d v="2017-10-12T00:00:00" u="1"/>
        <d v="2019-09-16T00:00:00" u="1"/>
        <d v="1983-12-06T00:00:00" u="1"/>
        <d v="1987-10-14T00:00:00" u="1"/>
        <d v="1989-09-18T00:00:00" u="1"/>
        <d v="1991-08-22T00:00:00" u="1"/>
        <d v="1993-07-26T00:00:00" u="1"/>
        <d v="1995-06-30T00:00:00" u="1"/>
        <d v="2014-12-04T00:00:00" u="1"/>
        <d v="2016-11-08T00:00:00" u="1"/>
        <d v="2018-10-12T00:00:00" u="1"/>
        <d v="1984-12-06T00:00:00" u="1"/>
        <d v="1986-11-10T00:00:00" u="1"/>
        <d v="1988-10-14T00:00:00" u="1"/>
        <d v="1990-09-18T00:00:00" u="1"/>
        <d v="1994-07-26T00:00:00" u="1"/>
        <d v="2015-12-04T00:00:00" u="1"/>
        <d v="2017-11-08T00:00:00" u="1"/>
        <d v="1985-12-06T00:00:00" u="1"/>
        <d v="1987-11-10T00:00:00" u="1"/>
        <d v="1991-09-18T00:00:00" u="1"/>
        <d v="1995-07-26T00:00:00" u="1"/>
        <d v="1997-06-30T00:00:00" u="1"/>
        <d v="2018-11-08T00:00:00" u="1"/>
        <d v="1988-11-10T00:00:00" u="1"/>
        <d v="1992-09-18T00:00:00" u="1"/>
        <d v="1994-08-22T00:00:00" u="1"/>
        <d v="1996-07-26T00:00:00" u="1"/>
        <d v="1998-06-30T00:00:00" u="1"/>
        <d v="2017-12-04T00:00:00" u="1"/>
        <d v="2019-11-08T00:00:00" u="1"/>
        <d v="1989-11-10T00:00:00" u="1"/>
        <d v="1991-10-14T00:00:00" u="1"/>
        <d v="1995-08-22T00:00:00" u="1"/>
        <d v="1999-06-30T00:00:00" u="1"/>
        <d v="2018-12-04T00:00:00" u="1"/>
        <d v="1988-12-06T00:00:00" u="1"/>
        <d v="1992-10-14T00:00:00" u="1"/>
        <d v="1996-08-22T00:00:00" u="1"/>
        <d v="2000-06-30T00:00:00" u="1"/>
        <d v="2019-12-04T00:00:00" u="1"/>
        <d v="1989-12-06T00:00:00" u="1"/>
        <d v="1993-10-14T00:00:00" u="1"/>
        <d v="1995-09-18T00:00:00" u="1"/>
        <d v="1997-08-22T00:00:00" u="1"/>
        <d v="1999-07-26T00:00:00" u="1"/>
        <d v="1990-12-06T00:00:00" u="1"/>
        <d v="1992-11-10T00:00:00" u="1"/>
        <d v="1994-10-14T00:00:00" u="1"/>
        <d v="1996-09-18T00:00:00" u="1"/>
        <d v="2000-07-26T00:00:00" u="1"/>
        <d v="1991-12-06T00:00:00" u="1"/>
        <d v="1993-11-10T00:00:00" u="1"/>
        <d v="1997-09-18T00:00:00" u="1"/>
        <d v="2001-07-26T00:00:00" u="1"/>
        <d v="2003-06-30T00:00:00" u="1"/>
        <d v="1994-11-10T00:00:00" u="1"/>
        <d v="1996-10-14T00:00:00" u="1"/>
        <d v="1998-09-18T00:00:00" u="1"/>
        <d v="2000-08-22T00:00:00" u="1"/>
        <d v="2002-07-26T00:00:00" u="1"/>
        <d v="2004-06-30T00:00:00" u="1"/>
        <d v="1993-12-06T00:00:00" u="1"/>
        <d v="1995-11-10T00:00:00" u="1"/>
        <d v="1997-10-14T00:00:00" u="1"/>
        <d v="2001-08-22T00:00:00" u="1"/>
        <d v="2005-06-30T00:00:00" u="1"/>
        <d v="1994-12-06T00:00:00" u="1"/>
        <d v="1998-10-14T00:00:00" u="1"/>
        <d v="2000-09-18T00:00:00" u="1"/>
        <d v="2002-08-22T00:00:00" u="1"/>
        <d v="2004-07-26T00:00:00" u="1"/>
        <d v="2006-06-30T00:00:00" u="1"/>
        <d v="1995-12-06T00:00:00" u="1"/>
        <d v="1997-11-10T00:00:00" u="1"/>
        <d v="1999-10-14T00:00:00" u="1"/>
        <d v="2001-09-18T00:00:00" u="1"/>
        <d v="2003-08-22T00:00:00" u="1"/>
        <d v="2005-07-26T00:00:00" u="1"/>
        <d v="1996-12-06T00:00:00" u="1"/>
        <d v="1998-11-10T00:00:00" u="1"/>
        <d v="2002-09-18T00:00:00" u="1"/>
        <d v="2006-07-26T00:00:00" u="1"/>
        <d v="2008-06-30T00:00:00" u="1"/>
        <d v="1999-11-10T00:00:00" u="1"/>
        <d v="2003-09-18T00:00:00" u="1"/>
        <d v="2005-08-22T00:00:00" u="1"/>
        <d v="2007-07-26T00:00:00" u="1"/>
        <d v="2009-06-30T00:00:00" u="1"/>
        <d v="2000-11-10T00:00:00" u="1"/>
        <d v="2002-10-14T00:00:00" u="1"/>
        <d v="2006-08-22T00:00:00" u="1"/>
        <d v="2010-06-30T00:00:00" u="1"/>
        <d v="1999-12-06T00:00:00" u="1"/>
        <d v="2003-10-14T00:00:00" u="1"/>
        <d v="2007-08-22T00:00:00" u="1"/>
        <d v="2011-06-30T00:00:00" u="1"/>
        <d v="2000-12-06T00:00:00" u="1"/>
        <d v="2004-10-14T00:00:00" u="1"/>
        <d v="2006-09-18T00:00:00" u="1"/>
        <d v="2008-08-22T00:00:00" u="1"/>
        <d v="2010-07-26T00:00:00" u="1"/>
        <d v="2001-12-06T00:00:00" u="1"/>
        <d v="2003-11-10T00:00:00" u="1"/>
        <d v="2005-10-14T00:00:00" u="1"/>
        <d v="2007-09-18T00:00:00" u="1"/>
        <d v="2011-07-26T00:00:00" u="1"/>
        <d v="1981-07-28T00:00:00" u="1"/>
        <d v="2002-12-06T00:00:00" u="1"/>
        <d v="2004-11-10T00:00:00" u="1"/>
        <d v="2008-09-18T00:00:00" u="1"/>
        <d v="2012-07-26T00:00:00" u="1"/>
        <d v="2014-06-30T00:00:00" u="1"/>
        <d v="1982-07-28T00:00:00" u="1"/>
        <d v="2005-11-10T00:00:00" u="1"/>
        <d v="2009-09-18T00:00:00" u="1"/>
        <d v="2011-08-22T00:00:00" u="1"/>
        <d v="2013-07-26T00:00:00" u="1"/>
        <d v="2015-06-30T00:00:00" u="1"/>
        <d v="1981-08-24T00:00:00" u="1"/>
        <d v="1983-07-28T00:00:00" u="1"/>
        <d v="2004-12-06T00:00:00" u="1"/>
        <d v="2006-11-10T00:00:00" u="1"/>
        <d v="2008-10-14T00:00:00" u="1"/>
        <d v="2012-08-22T00:00:00" u="1"/>
        <d v="2016-06-30T00:00:00" u="1"/>
        <d v="1982-08-24T00:00:00" u="1"/>
        <d v="2005-12-06T00:00:00" u="1"/>
        <d v="2009-10-14T00:00:00" u="1"/>
        <d v="2013-08-22T00:00:00" u="1"/>
        <d v="2017-06-30T00:00:00" u="1"/>
        <d v="1983-08-24T00:00:00" u="1"/>
        <d v="2006-12-06T00:00:00" u="1"/>
        <d v="2008-11-10T00:00:00" u="1"/>
        <d v="2010-10-14T00:00:00" u="1"/>
        <d v="2012-09-18T00:00:00" u="1"/>
        <d v="2014-08-22T00:00:00" u="1"/>
        <d v="2016-07-26T00:00:00" u="1"/>
        <d v="1982-09-20T00:00:00" u="1"/>
        <d v="1984-08-24T00:00:00" u="1"/>
        <d v="1986-07-28T00:00:00" u="1"/>
        <d v="2007-12-06T00:00:00" u="1"/>
        <d v="2009-11-10T00:00:00" u="1"/>
        <d v="2011-10-14T00:00:00" u="1"/>
        <d v="2013-09-18T00:00:00" u="1"/>
        <d v="2017-07-26T00:00:00" u="1"/>
        <d v="1981-10-16T00:00:00" u="1"/>
        <d v="1983-09-20T00:00:00" u="1"/>
        <d v="1987-07-28T00:00:00" u="1"/>
        <d v="2010-11-10T00:00:00" u="1"/>
        <d v="2014-09-18T00:00:00" u="1"/>
        <d v="2016-08-22T00:00:00" u="1"/>
        <d v="2018-07-26T00:00:00" u="1"/>
        <d v="1984-09-20T00:00:00" u="1"/>
        <d v="1988-07-28T00:00:00" u="1"/>
        <d v="2011-11-10T00:00:00" u="1"/>
        <d v="2013-10-14T00:00:00" u="1"/>
        <d v="2015-09-18T00:00:00" u="1"/>
        <d v="2017-08-22T00:00:00" u="1"/>
        <d v="2019-07-26T00:00:00" u="1"/>
        <d v="1981-11-12T00:00:00" u="1"/>
        <d v="1985-09-20T00:00:00" u="1"/>
        <d v="1987-08-24T00:00:00" u="1"/>
        <d v="1989-07-28T00:00:00" u="1"/>
        <d v="2010-12-06T00:00:00" u="1"/>
        <d v="2014-10-14T00:00:00" u="1"/>
        <d v="2018-08-22T00:00:00" u="1"/>
        <d v="1982-11-12T00:00:00" u="1"/>
        <d v="1984-10-16T00:00:00" u="1"/>
        <d v="1988-08-24T00:00:00" u="1"/>
        <d v="2011-12-06T00:00:00" u="1"/>
        <d v="2015-10-14T00:00:00" u="1"/>
        <d v="2017-09-18T00:00:00" u="1"/>
        <d v="2019-08-22T00:00:00" u="1"/>
        <d v="1981-12-08T00:00:00" u="1"/>
        <d v="1985-10-16T00:00:00" u="1"/>
        <d v="1989-08-24T00:00:00" u="1"/>
        <d v="2012-12-06T00:00:00" u="1"/>
        <d v="2014-11-10T00:00:00" u="1"/>
        <d v="2016-10-14T00:00:00" u="1"/>
        <d v="2018-09-18T00:00:00" u="1"/>
        <d v="1982-12-08T00:00:00" u="1"/>
        <d v="1984-11-12T00:00:00" u="1"/>
        <d v="1986-10-16T00:00:00" u="1"/>
        <d v="1988-09-20T00:00:00" u="1"/>
        <d v="1990-08-24T00:00:00" u="1"/>
        <d v="1992-07-28T00:00:00" u="1"/>
        <d v="2013-12-06T00:00:00" u="1"/>
        <d v="2015-11-10T00:00:00" u="1"/>
        <d v="2019-09-18T00:00:00" u="1"/>
        <d v="1983-12-08T00:00:00" u="1"/>
        <d v="1985-11-12T00:00:00" u="1"/>
        <d v="1987-10-16T00:00:00" u="1"/>
        <d v="1989-09-20T00:00:00" u="1"/>
        <d v="1993-07-28T00:00:00" u="1"/>
        <d v="2016-11-10T00:00:00" u="1"/>
        <d v="1986-11-12T00:00:00" u="1"/>
        <d v="1990-09-20T00:00:00" u="1"/>
        <d v="1992-08-24T00:00:00" u="1"/>
        <d v="1994-07-28T00:00:00" u="1"/>
        <d v="2017-11-10T00:00:00" u="1"/>
        <d v="2019-10-14T00:00:00" u="1"/>
        <d v="1987-11-12T00:00:00" u="1"/>
        <d v="1989-10-16T00:00:00" u="1"/>
        <d v="1991-09-20T00:00:00" u="1"/>
        <d v="1993-08-24T00:00:00" u="1"/>
        <d v="1995-07-28T00:00:00" u="1"/>
        <d v="2016-12-06T00:00:00" u="1"/>
        <d v="1986-12-08T00:00:00" u="1"/>
        <d v="1990-10-16T00:00:00" u="1"/>
        <d v="1994-08-24T00:00:00" u="1"/>
        <d v="2017-12-06T00:00:00" u="1"/>
        <d v="1987-12-08T00:00:00" u="1"/>
        <d v="1991-10-16T00:00:00" u="1"/>
        <d v="1993-09-20T00:00:00" u="1"/>
        <d v="1995-08-24T00:00:00" u="1"/>
        <d v="1997-07-28T00:00:00" u="1"/>
        <d v="2018-12-06T00:00:00" u="1"/>
        <d v="1988-12-08T00:00:00" u="1"/>
        <d v="1990-11-12T00:00:00" u="1"/>
        <d v="1992-10-16T00:00:00" u="1"/>
        <d v="1994-09-20T00:00:00" u="1"/>
        <d v="1998-07-28T00:00:00" u="1"/>
        <d v="2019-12-06T00:00:00" u="1"/>
        <d v="1989-12-08T00:00:00" u="1"/>
        <d v="1991-11-12T00:00:00" u="1"/>
        <d v="1995-09-20T00:00:00" u="1"/>
        <d v="1999-07-28T00:00:00" u="1"/>
        <d v="1992-11-12T00:00:00" u="1"/>
        <d v="1996-09-20T00:00:00" u="1"/>
        <d v="1998-08-24T00:00:00" u="1"/>
        <d v="2000-07-28T00:00:00" u="1"/>
        <d v="1993-11-12T00:00:00" u="1"/>
        <d v="1995-10-16T00:00:00" u="1"/>
        <d v="1999-08-24T00:00:00" u="1"/>
        <d v="1992-12-08T00:00:00" u="1"/>
        <d v="1996-10-16T00:00:00" u="1"/>
        <d v="2000-08-24T00:00:00" u="1"/>
        <d v="1993-12-08T00:00:00" u="1"/>
        <d v="1997-10-16T00:00:00" u="1"/>
        <d v="1999-09-20T00:00:00" u="1"/>
        <d v="2001-08-24T00:00:00" u="1"/>
        <d v="2003-07-28T00:00:00" u="1"/>
        <d v="1994-12-08T00:00:00" u="1"/>
        <d v="1996-11-12T00:00:00" u="1"/>
        <d v="1998-10-16T00:00:00" u="1"/>
        <d v="2000-09-20T00:00:00" u="1"/>
        <d v="2004-07-28T00:00:00" u="1"/>
        <d v="1995-12-08T00:00:00" u="1"/>
        <d v="1997-11-12T00:00:00" u="1"/>
        <d v="2001-09-20T00:00:00" u="1"/>
        <d v="2005-07-28T00:00:00" u="1"/>
        <d v="1998-11-12T00:00:00" u="1"/>
        <d v="2000-10-16T00:00:00" u="1"/>
        <d v="2002-09-20T00:00:00" u="1"/>
        <d v="2004-08-24T00:00:00" u="1"/>
        <d v="2006-07-28T00:00:00" u="1"/>
        <d v="1997-12-08T00:00:00" u="1"/>
        <d v="1999-11-12T00:00:00" u="1"/>
        <d v="2001-10-16T00:00:00" u="1"/>
        <d v="2005-08-24T00:00:00" u="1"/>
        <d v="1998-12-08T00:00:00" u="1"/>
        <d v="2002-10-16T00:00:00" u="1"/>
        <d v="2004-09-20T00:00:00" u="1"/>
        <d v="2006-08-24T00:00:00" u="1"/>
        <d v="2008-07-28T00:00:00" u="1"/>
        <d v="1999-12-08T00:00:00" u="1"/>
        <d v="2001-11-12T00:00:00" u="1"/>
        <d v="2003-10-16T00:00:00" u="1"/>
        <d v="2005-09-20T00:00:00" u="1"/>
        <d v="2007-08-24T00:00:00" u="1"/>
        <d v="2009-07-28T00:00:00" u="1"/>
        <d v="2000-12-08T00:00:00" u="1"/>
        <d v="2002-11-12T00:00:00" u="1"/>
        <d v="2006-09-20T00:00:00" u="1"/>
        <d v="2010-07-28T00:00:00" u="1"/>
        <d v="2003-11-12T00:00:00" u="1"/>
        <d v="2007-09-20T00:00:00" u="1"/>
        <d v="2009-08-24T00:00:00" u="1"/>
        <d v="2011-07-28T00:00:00" u="1"/>
        <d v="1981-07-30T00:00:00" u="1"/>
        <d v="2004-11-12T00:00:00" u="1"/>
        <d v="2006-10-16T00:00:00" u="1"/>
        <d v="2010-08-24T00:00:00" u="1"/>
        <d v="1982-07-30T00:00:00" u="1"/>
        <d v="2003-12-08T00:00:00" u="1"/>
        <d v="2007-10-16T00:00:00" u="1"/>
        <d v="2011-08-24T00:00:00" u="1"/>
        <d v="1981-08-26T00:00:00" u="1"/>
        <d v="2004-12-08T00:00:00" u="1"/>
        <d v="2008-10-16T00:00:00" u="1"/>
        <d v="2010-09-20T00:00:00" u="1"/>
        <d v="2012-08-24T00:00:00" u="1"/>
        <d v="2014-07-28T00:00:00" u="1"/>
        <d v="1982-08-26T00:00:00" u="1"/>
        <d v="1984-07-30T00:00:00" u="1"/>
        <d v="2005-12-08T00:00:00" u="1"/>
        <d v="2007-11-12T00:00:00" u="1"/>
        <d v="2009-10-16T00:00:00" u="1"/>
        <d v="2011-09-20T00:00:00" u="1"/>
        <d v="2015-07-28T00:00:00" u="1"/>
        <d v="1981-09-22T00:00:00" u="1"/>
        <d v="1983-08-26T00:00:00" u="1"/>
        <d v="1985-07-30T00:00:00" u="1"/>
        <d v="2006-12-08T00:00:00" u="1"/>
        <d v="2008-11-12T00:00:00" u="1"/>
        <d v="2012-09-20T00:00:00" u="1"/>
        <d v="2016-07-28T00:00:00" u="1"/>
        <d v="1982-09-22T00:00:00" u="1"/>
        <d v="1986-07-30T00:00:00" u="1"/>
        <d v="2009-11-12T00:00:00" u="1"/>
        <d v="2013-09-20T00:00:00" u="1"/>
        <d v="2015-08-24T00:00:00" u="1"/>
        <d v="2017-07-28T00:00:00" u="1"/>
        <d v="1983-09-22T00:00:00" u="1"/>
        <d v="1985-08-26T00:00:00" u="1"/>
        <d v="1987-07-30T00:00:00" u="1"/>
        <d v="2008-12-08T00:00:00" u="1"/>
        <d v="2010-11-12T00:00:00" u="1"/>
        <d v="2012-10-16T00:00:00" u="1"/>
        <d v="2016-08-24T00:00:00" u="1"/>
        <d v="1982-10-18T00:00:00" u="1"/>
        <d v="1986-08-26T00:00:00" u="1"/>
        <d v="2009-12-08T00:00:00" u="1"/>
        <d v="2013-10-16T00:00:00" u="1"/>
        <d v="2017-08-24T00:00:00" u="1"/>
        <d v="1983-10-18T00:00:00" u="1"/>
        <d v="1987-08-26T00:00:00" u="1"/>
        <d v="2012-11-12T00:00:00" u="1"/>
        <d v="2014-10-16T00:00:00" u="1"/>
        <d v="2016-09-20T00:00:00" u="1"/>
        <d v="2018-08-24T00:00:00" u="1"/>
        <d v="1984-10-18T00:00:00" u="1"/>
        <d v="1986-09-22T00:00:00" u="1"/>
        <d v="1988-08-26T00:00:00" u="1"/>
        <d v="1990-07-30T00:00:00" u="1"/>
        <d v="2013-11-12T00:00:00" u="1"/>
        <d v="2015-10-16T00:00:00" u="1"/>
        <d v="2017-09-20T00:00:00" u="1"/>
        <d v="1981-12-10T00:00:00" u="1"/>
        <d v="1983-11-14T00:00:00" u="1"/>
        <d v="1985-10-18T00:00:00" u="1"/>
        <d v="1987-09-22T00:00:00" u="1"/>
        <d v="1991-07-30T00:00:00" u="1"/>
        <d v="2014-11-12T00:00:00" u="1"/>
        <d v="2018-09-20T00:00:00" u="1"/>
        <d v="1982-12-10T00:00:00" u="1"/>
        <d v="1984-11-14T00:00:00" u="1"/>
        <d v="1988-09-22T00:00:00" u="1"/>
        <d v="1992-07-30T00:00:00" u="1"/>
        <d v="2015-11-12T00:00:00" u="1"/>
        <d v="2017-10-16T00:00:00" u="1"/>
        <d v="2019-09-20T00:00:00" u="1"/>
        <d v="1985-11-14T00:00:00" u="1"/>
        <d v="1989-09-22T00:00:00" u="1"/>
        <d v="1991-08-26T00:00:00" u="1"/>
        <d v="1993-07-30T00:00:00" u="1"/>
        <d v="2018-10-16T00:00:00" u="1"/>
        <d v="1984-12-10T00:00:00" u="1"/>
        <d v="1986-11-14T00:00:00" u="1"/>
        <d v="1988-10-18T00:00:00" u="1"/>
        <d v="1992-08-26T00:00:00" u="1"/>
        <d v="2019-10-16T00:00:00" u="1"/>
        <d v="1985-12-10T00:00:00" u="1"/>
        <d v="1989-10-18T00:00:00" u="1"/>
        <d v="1993-08-26T00:00:00" u="1"/>
        <d v="2018-11-12T00:00:00" u="1"/>
        <d v="1986-12-10T00:00:00" u="1"/>
        <d v="1988-11-14T00:00:00" u="1"/>
        <d v="1990-10-18T00:00:00" u="1"/>
        <d v="1992-09-22T00:00:00" u="1"/>
        <d v="1994-08-26T00:00:00" u="1"/>
        <d v="1996-07-30T00:00:00" u="1"/>
        <d v="2019-11-12T00:00:00" u="1"/>
        <d v="1987-12-10T00:00:00" u="1"/>
        <d v="1989-11-14T00:00:00" u="1"/>
        <d v="1991-10-18T00:00:00" u="1"/>
        <d v="1993-09-22T00:00:00" u="1"/>
        <d v="1997-07-30T00:00:00" u="1"/>
        <d v="1990-11-14T00:00:00" u="1"/>
        <d v="1994-09-22T00:00:00" u="1"/>
        <d v="1996-08-26T00:00:00" u="1"/>
        <d v="1998-07-30T00:00:00" u="1"/>
        <d v="1991-11-14T00:00:00" u="1"/>
        <d v="1993-10-18T00:00:00" u="1"/>
        <d v="1995-09-22T00:00:00" u="1"/>
        <d v="1997-08-26T00:00:00" u="1"/>
        <d v="1999-07-30T00:00:00" u="1"/>
        <d v="1990-12-10T00:00:00" u="1"/>
        <d v="1994-10-18T00:00:00" u="1"/>
        <d v="1998-08-26T00:00:00" u="1"/>
        <d v="1991-12-10T00:00:00" u="1"/>
        <d v="1995-10-18T00:00:00" u="1"/>
        <d v="1997-09-22T00:00:00" u="1"/>
        <d v="1999-08-26T00:00:00" u="1"/>
        <d v="2001-07-30T00:00:00" u="1"/>
        <d v="1992-12-10T00:00:00" u="1"/>
        <d v="1994-11-14T00:00:00" u="1"/>
        <d v="1996-10-18T00:00:00" u="1"/>
        <d v="1998-09-22T00:00:00" u="1"/>
        <d v="2002-07-30T00:00:00" u="1"/>
        <d v="1993-12-10T00:00:00" u="1"/>
        <d v="1995-11-14T00:00:00" u="1"/>
        <d v="1999-09-22T00:00:00" u="1"/>
        <d v="2003-07-30T00:00:00" u="1"/>
        <d v="1996-11-14T00:00:00" u="1"/>
        <d v="2000-09-22T00:00:00" u="1"/>
        <d v="2002-08-26T00:00:00" u="1"/>
        <d v="2004-07-30T00:00:00" u="1"/>
        <d v="1997-11-14T00:00:00" u="1"/>
        <d v="1999-10-18T00:00:00" u="1"/>
        <d v="2003-08-26T00:00:00" u="1"/>
        <d v="1996-12-10T00:00:00" u="1"/>
        <d v="2000-10-18T00:00:00" u="1"/>
        <d v="2004-08-26T00:00:00" u="1"/>
        <d v="1997-12-10T00:00:00" u="1"/>
        <d v="2001-10-18T00:00:00" u="1"/>
        <d v="2003-09-22T00:00:00" u="1"/>
        <d v="2005-08-26T00:00:00" u="1"/>
        <d v="2007-07-30T00:00:00" u="1"/>
        <d v="1998-12-10T00:00:00" u="1"/>
        <d v="2000-11-14T00:00:00" u="1"/>
        <d v="2002-10-18T00:00:00" u="1"/>
        <d v="2004-09-22T00:00:00" u="1"/>
        <d v="2008-07-30T00:00:00" u="1"/>
        <d v="1999-12-10T00:00:00" u="1"/>
        <d v="2001-11-14T00:00:00" u="1"/>
        <d v="2005-09-22T00:00:00" u="1"/>
        <d v="2009-07-30T00:00:00" u="1"/>
        <d v="2002-11-14T00:00:00" u="1"/>
        <d v="2004-10-18T00:00:00" u="1"/>
        <d v="2006-09-22T00:00:00" u="1"/>
        <d v="2008-08-26T00:00:00" u="1"/>
        <d v="2010-07-30T00:00:00" u="1"/>
        <d v="2001-12-10T00:00:00" u="1"/>
        <d v="2003-11-14T00:00:00" u="1"/>
        <d v="2005-10-18T00:00:00" u="1"/>
        <d v="2009-08-26T00:00:00" u="1"/>
        <d v="2002-12-10T00:00:00" u="1"/>
        <d v="2006-10-18T00:00:00" u="1"/>
        <d v="2008-09-22T00:00:00" u="1"/>
        <d v="2010-08-26T00:00:00" u="1"/>
        <d v="2012-07-30T00:00:00" u="1"/>
        <d v="2003-12-10T00:00:00" u="1"/>
        <d v="2005-11-14T00:00:00" u="1"/>
        <d v="2007-10-18T00:00:00" u="1"/>
        <d v="2009-09-22T00:00:00" u="1"/>
        <d v="2011-08-26T00:00:00" u="1"/>
        <d v="2013-07-30T00:00:00" u="1"/>
        <d v="1981-08-28T00:00:00" u="1"/>
        <d v="2004-12-10T00:00:00" u="1"/>
        <d v="2006-11-14T00:00:00" u="1"/>
        <d v="2010-09-22T00:00:00" u="1"/>
        <d v="2014-07-30T00:00:00" u="1"/>
        <d v="2007-11-14T00:00:00" u="1"/>
        <d v="2011-09-22T00:00:00" u="1"/>
        <d v="2013-08-26T00:00:00" u="1"/>
        <d v="2015-07-30T00:00:00" u="1"/>
        <d v="1981-09-24T00:00:00" u="1"/>
        <d v="2008-11-14T00:00:00" u="1"/>
        <d v="2010-10-18T00:00:00" u="1"/>
        <d v="2014-08-26T00:00:00" u="1"/>
        <d v="1982-09-24T00:00:00" u="1"/>
        <d v="1984-08-28T00:00:00" u="1"/>
        <d v="2007-12-10T00:00:00" u="1"/>
        <d v="2011-10-18T00:00:00" u="1"/>
        <d v="2015-08-26T00:00:00" u="1"/>
        <d v="1981-10-20T00:00:00" u="1"/>
        <d v="1985-08-28T00:00:00" u="1"/>
        <d v="2008-12-10T00:00:00" u="1"/>
        <d v="2012-10-18T00:00:00" u="1"/>
        <d v="2014-09-22T00:00:00" u="1"/>
        <d v="2016-08-26T00:00:00" u="1"/>
        <d v="2018-07-30T00:00:00" u="1"/>
        <d v="1982-10-20T00:00:00" u="1"/>
        <d v="1984-09-24T00:00:00" u="1"/>
        <d v="1986-08-28T00:00:00" u="1"/>
        <d v="2009-12-10T00:00:00" u="1"/>
        <d v="2011-11-14T00:00:00" u="1"/>
        <d v="2013-10-18T00:00:00" u="1"/>
        <d v="2015-09-22T00:00:00" u="1"/>
        <d v="2019-07-30T00:00:00" u="1"/>
        <d v="1981-11-16T00:00:00" u="1"/>
        <d v="1983-10-20T00:00:00" u="1"/>
        <d v="1985-09-24T00:00:00" u="1"/>
        <d v="1987-08-28T00:00:00" u="1"/>
        <d v="2010-12-10T00:00:00" u="1"/>
        <d v="2012-11-14T00:00:00" u="1"/>
        <d v="2016-09-22T00:00:00" u="1"/>
        <d v="1980-12-12T00:00:00" u="1"/>
        <d v="1982-11-16T00:00:00" u="1"/>
        <d v="1986-09-24T00:00:00" u="1"/>
        <d v="2013-11-14T00:00:00" u="1"/>
        <d v="2017-09-22T00:00:00" u="1"/>
        <d v="2019-08-26T00:00:00" u="1"/>
        <d v="1983-11-16T00:00:00" u="1"/>
        <d v="1987-09-24T00:00:00" u="1"/>
        <d v="1989-08-28T00:00:00" u="1"/>
        <d v="2012-12-10T00:00:00" u="1"/>
        <d v="2014-11-14T00:00:00" u="1"/>
        <d v="2016-10-18T00:00:00" u="1"/>
        <d v="1984-11-16T00:00:00" u="1"/>
        <d v="1986-10-20T00:00:00" u="1"/>
        <d v="1990-08-28T00:00:00" u="1"/>
        <d v="2013-12-10T00:00:00" u="1"/>
        <d v="2017-10-18T00:00:00" u="1"/>
        <d v="1983-12-12T00:00:00" u="1"/>
        <d v="1987-10-20T00:00:00" u="1"/>
        <d v="1991-08-28T00:00:00" u="1"/>
        <d v="2014-12-10T00:00:00" u="1"/>
        <d v="2016-11-14T00:00:00" u="1"/>
        <d v="2018-10-18T00:00:00" u="1"/>
        <d v="1984-12-12T00:00:00" u="1"/>
        <d v="1988-10-20T00:00:00" u="1"/>
        <d v="1990-09-24T00:00:00" u="1"/>
        <d v="1992-08-28T00:00:00" u="1"/>
        <d v="2015-12-10T00:00:00" u="1"/>
        <d v="2017-11-14T00:00:00" u="1"/>
        <d v="2019-10-18T00:00:00" u="1"/>
        <d v="1985-12-12T00:00:00" u="1"/>
        <d v="1987-11-16T00:00:00" u="1"/>
        <d v="1989-10-20T00:00:00" u="1"/>
        <d v="1991-09-24T00:00:00" u="1"/>
        <d v="2018-11-14T00:00:00" u="1"/>
        <d v="1986-12-12T00:00:00" u="1"/>
        <d v="1988-11-16T00:00:00" u="1"/>
        <d v="1992-09-24T00:00:00" u="1"/>
        <d v="2019-11-14T00:00:00" u="1"/>
        <d v="1989-11-16T00:00:00" u="1"/>
        <d v="1993-09-24T00:00:00" u="1"/>
        <d v="1995-08-28T00:00:00" u="1"/>
        <d v="2018-12-10T00:00:00" u="1"/>
        <d v="1988-12-12T00:00:00" u="1"/>
        <d v="1990-11-16T00:00:00" u="1"/>
        <d v="1992-10-20T00:00:00" u="1"/>
        <d v="1996-08-28T00:00:00" u="1"/>
        <d v="2019-12-10T00:00:00" u="1"/>
        <d v="1989-12-12T00:00:00" u="1"/>
        <d v="1993-10-20T00:00:00" u="1"/>
        <d v="1997-08-28T00:00:00" u="1"/>
        <d v="1990-12-12T00:00:00" u="1"/>
        <d v="1992-11-16T00:00:00" u="1"/>
        <d v="1994-10-20T00:00:00" u="1"/>
        <d v="1996-09-24T00:00:00" u="1"/>
        <d v="1998-08-28T00:00:00" u="1"/>
        <d v="1991-12-12T00:00:00" u="1"/>
        <d v="1993-11-16T00:00:00" u="1"/>
        <d v="1995-10-20T00:00:00" u="1"/>
        <d v="1997-09-24T00:00:00" u="1"/>
        <d v="1994-11-16T00:00:00" u="1"/>
        <d v="1998-09-24T00:00:00" u="1"/>
        <d v="2000-08-28T00:00:00" u="1"/>
        <d v="1995-11-16T00:00:00" u="1"/>
        <d v="1997-10-20T00:00:00" u="1"/>
        <d v="1999-09-24T00:00:00" u="1"/>
        <d v="2001-08-28T00:00:00" u="1"/>
        <d v="1994-12-12T00:00:00" u="1"/>
        <d v="1998-10-20T00:00:00" u="1"/>
        <d v="2002-08-28T00:00:00" u="1"/>
        <d v="1995-12-12T00:00:00" u="1"/>
        <d v="1999-10-20T00:00:00" u="1"/>
        <d v="2001-09-24T00:00:00" u="1"/>
        <d v="2003-08-28T00:00:00" u="1"/>
        <d v="1996-12-12T00:00:00" u="1"/>
        <d v="1998-11-16T00:00:00" u="1"/>
        <d v="2000-10-20T00:00:00" u="1"/>
        <d v="2002-09-24T00:00:00" u="1"/>
        <d v="1997-12-12T00:00:00" u="1"/>
        <d v="1999-11-16T00:00:00" u="1"/>
        <d v="2003-09-24T00:00:00" u="1"/>
        <d v="2000-11-16T00:00:00" u="1"/>
        <d v="2004-09-24T00:00:00" u="1"/>
        <d v="2006-08-28T00:00:00" u="1"/>
        <d v="2001-11-16T00:00:00" u="1"/>
        <d v="2003-10-20T00:00:00" u="1"/>
        <d v="2007-08-28T00:00:00" u="1"/>
        <d v="2000-12-12T00:00:00" u="1"/>
        <d v="2004-10-20T00:00:00" u="1"/>
        <d v="2008-08-28T00:00:00" u="1"/>
        <d v="2001-12-12T00:00:00" u="1"/>
        <d v="2005-10-20T00:00:00" u="1"/>
        <d v="2007-09-24T00:00:00" u="1"/>
        <d v="2009-08-28T00:00:00" u="1"/>
        <d v="2002-12-12T00:00:00" u="1"/>
        <d v="2004-11-16T00:00:00" u="1"/>
        <d v="2006-10-20T00:00:00" u="1"/>
        <d v="2008-09-24T00:00:00" u="1"/>
        <d v="2003-12-12T00:00:00" u="1"/>
        <d v="2005-11-16T00:00:00" u="1"/>
        <d v="2009-09-24T00:00:00" u="1"/>
        <d v="2006-11-16T00:00:00" u="1"/>
        <d v="2008-10-20T00:00:00" u="1"/>
        <d v="2010-09-24T00:00:00" u="1"/>
        <d v="2012-08-28T00:00:00" u="1"/>
        <d v="1982-08-30T00:00:00" u="1"/>
        <d v="2005-12-12T00:00:00" u="1"/>
        <d v="2007-11-16T00:00:00" u="1"/>
        <d v="2009-10-20T00:00:00" u="1"/>
        <d v="2013-08-28T00:00:00" u="1"/>
        <d v="1983-08-30T00:00:00" u="1"/>
        <d v="2006-12-12T00:00:00" u="1"/>
        <d v="2010-10-20T00:00:00" u="1"/>
        <d v="2012-09-24T00:00:00" u="1"/>
        <d v="2014-08-28T00:00:00" u="1"/>
        <d v="1984-08-30T00:00:00" u="1"/>
        <d v="2007-12-12T00:00:00" u="1"/>
        <d v="2009-11-16T00:00:00" u="1"/>
        <d v="2011-10-20T00:00:00" u="1"/>
        <d v="2013-09-24T00:00:00" u="1"/>
        <d v="2015-08-28T00:00:00" u="1"/>
        <d v="1981-10-22T00:00:00" u="1"/>
        <d v="1983-09-26T00:00:00" u="1"/>
        <d v="1985-08-30T00:00:00" u="1"/>
        <d v="2008-12-12T00:00:00" u="1"/>
        <d v="2010-11-16T00:00:00" u="1"/>
        <d v="2014-09-24T00:00:00" u="1"/>
        <d v="1982-10-22T00:00:00" u="1"/>
        <d v="1984-09-26T00:00:00" u="1"/>
        <d v="2011-11-16T00:00:00" u="1"/>
        <d v="2015-09-24T00:00:00" u="1"/>
        <d v="2017-08-28T00:00:00" u="1"/>
        <d v="1981-11-18T00:00:00" u="1"/>
        <d v="1985-09-26T00:00:00" u="1"/>
        <d v="2012-11-16T00:00:00" u="1"/>
        <d v="2014-10-20T00:00:00" u="1"/>
        <d v="2018-08-28T00:00:00" u="1"/>
        <d v="1982-11-18T00:00:00" u="1"/>
        <d v="1984-10-22T00:00:00" u="1"/>
        <d v="1986-09-26T00:00:00" u="1"/>
        <d v="1988-08-30T00:00:00" u="1"/>
        <d v="2011-12-12T00:00:00" u="1"/>
        <d v="2015-10-20T00:00:00" u="1"/>
        <d v="2019-08-28T00:00:00" u="1"/>
        <d v="1981-12-14T00:00:00" u="1"/>
        <d v="1983-11-18T00:00:00" u="1"/>
        <d v="1985-10-22T00:00:00" u="1"/>
        <d v="1989-08-30T00:00:00" u="1"/>
        <d v="2012-12-12T00:00:00" u="1"/>
        <d v="2016-10-20T00:00:00" u="1"/>
        <d v="2018-09-24T00:00:00" u="1"/>
        <d v="1982-12-14T00:00:00" u="1"/>
        <d v="1986-10-22T00:00:00" u="1"/>
        <d v="1988-09-26T00:00:00" u="1"/>
        <d v="1990-08-30T00:00:00" u="1"/>
        <d v="2013-12-12T00:00:00" u="1"/>
        <d v="2015-11-16T00:00:00" u="1"/>
        <d v="2017-10-20T00:00:00" u="1"/>
        <d v="2019-09-24T00:00:00" u="1"/>
        <d v="1983-12-14T00:00:00" u="1"/>
        <d v="1985-11-18T00:00:00" u="1"/>
        <d v="1987-10-22T00:00:00" u="1"/>
        <d v="1989-09-26T00:00:00" u="1"/>
        <d v="1991-08-30T00:00:00" u="1"/>
        <d v="2014-12-12T00:00:00" u="1"/>
        <d v="2016-11-16T00:00:00" u="1"/>
        <d v="1984-12-14T00:00:00" u="1"/>
        <d v="1986-11-18T00:00:00" u="1"/>
        <d v="1990-09-26T00:00:00" u="1"/>
        <d v="2017-11-16T00:00:00" u="1"/>
        <d v="1987-11-18T00:00:00" u="1"/>
        <d v="1991-09-26T00:00:00" u="1"/>
        <d v="1993-08-30T00:00:00" u="1"/>
        <d v="2016-12-12T00:00:00" u="1"/>
        <d v="2018-11-16T00:00:00" u="1"/>
        <d v="1988-11-18T00:00:00" u="1"/>
        <d v="1990-10-22T00:00:00" u="1"/>
        <d v="1994-08-30T00:00:00" u="1"/>
        <d v="2017-12-12T00:00:00" u="1"/>
        <d v="1987-12-14T00:00:00" u="1"/>
        <d v="1991-10-22T00:00:00" u="1"/>
        <d v="1995-08-30T00:00:00" u="1"/>
        <d v="2018-12-12T00:00:00" u="1"/>
        <d v="1988-12-14T00:00:00" u="1"/>
        <d v="1992-10-22T00:00:00" u="1"/>
        <d v="1994-09-26T00:00:00" u="1"/>
        <d v="1996-08-30T00:00:00" u="1"/>
        <d v="2019-12-12T00:00:00" u="1"/>
        <d v="1989-12-14T00:00:00" u="1"/>
        <d v="1991-11-18T00:00:00" u="1"/>
        <d v="1993-10-22T00:00:00" u="1"/>
        <d v="1995-09-26T00:00:00" u="1"/>
        <d v="1990-12-14T00:00:00" u="1"/>
        <d v="1992-11-18T00:00:00" u="1"/>
        <d v="1996-09-26T00:00:00" u="1"/>
        <d v="1993-11-18T00:00:00" u="1"/>
        <d v="1997-09-26T00:00:00" u="1"/>
        <d v="1999-08-30T00:00:00" u="1"/>
        <d v="1992-12-14T00:00:00" u="1"/>
        <d v="1994-11-18T00:00:00" u="1"/>
        <d v="1996-10-22T00:00:00" u="1"/>
        <d v="2000-08-30T00:00:00" u="1"/>
        <d v="1993-12-14T00:00:00" u="1"/>
        <d v="1997-10-22T00:00:00" u="1"/>
        <d v="2001-08-30T00:00:00" u="1"/>
        <d v="1994-12-14T00:00:00" u="1"/>
        <d v="1996-11-18T00:00:00" u="1"/>
        <d v="1998-10-22T00:00:00" u="1"/>
        <d v="2000-09-26T00:00:00" u="1"/>
        <d v="2002-08-30T00:00:00" u="1"/>
        <d v="1995-12-14T00:00:00" u="1"/>
        <d v="1997-11-18T00:00:00" u="1"/>
        <d v="1999-10-22T00:00:00" u="1"/>
        <d v="2001-09-26T00:00:00" u="1"/>
        <d v="1998-11-18T00:00:00" u="1"/>
        <d v="2002-09-26T00:00:00" u="1"/>
        <d v="2004-08-30T00:00:00" u="1"/>
        <d v="1999-11-18T00:00:00" u="1"/>
        <d v="2001-10-22T00:00:00" u="1"/>
        <d v="2003-09-26T00:00:00" u="1"/>
        <d v="2005-08-30T00:00:00" u="1"/>
        <d v="1998-12-14T00:00:00" u="1"/>
        <d v="2002-10-22T00:00:00" u="1"/>
        <d v="2006-08-30T00:00:00" u="1"/>
        <d v="1999-12-14T00:00:00" u="1"/>
        <d v="2003-10-22T00:00:00" u="1"/>
        <d v="2005-09-26T00:00:00" u="1"/>
        <d v="2007-08-30T00:00:00" u="1"/>
        <d v="2000-12-14T00:00:00" u="1"/>
        <d v="2002-11-18T00:00:00" u="1"/>
        <d v="2004-10-22T00:00:00" u="1"/>
        <d v="2006-09-26T00:00:00" u="1"/>
        <d v="2001-12-14T00:00:00" u="1"/>
        <d v="2003-11-18T00:00:00" u="1"/>
        <d v="2007-09-26T00:00:00" u="1"/>
        <d v="2004-11-18T00:00:00" u="1"/>
        <d v="2008-09-26T00:00:00" u="1"/>
        <d v="2010-08-30T00:00:00" u="1"/>
        <d v="2005-11-18T00:00:00" u="1"/>
        <d v="2007-10-22T00:00:00" u="1"/>
        <d v="2011-08-30T00:00:00" u="1"/>
        <d v="2004-12-14T00:00:00" u="1"/>
        <d v="2008-10-22T00:00:00" u="1"/>
        <d v="2012-08-30T00:00:00" u="1"/>
        <d v="2005-12-14T00:00:00" u="1"/>
        <d v="2009-10-22T00:00:00" u="1"/>
        <d v="2011-09-26T00:00:00" u="1"/>
        <d v="2013-08-30T00:00:00" u="1"/>
        <d v="1981-09-28T00:00:00" u="1"/>
        <d v="2006-12-14T00:00:00" u="1"/>
        <d v="2008-11-18T00:00:00" u="1"/>
        <d v="2010-10-22T00:00:00" u="1"/>
        <d v="2012-09-26T00:00:00" u="1"/>
        <d v="1982-09-28T00:00:00" u="1"/>
        <d v="2007-12-14T00:00:00" u="1"/>
        <d v="2009-11-18T00:00:00" u="1"/>
        <d v="2013-09-26T00:00:00" u="1"/>
        <d v="1983-09-28T00:00:00" u="1"/>
        <d v="2010-11-18T00:00:00" u="1"/>
        <d v="2012-10-22T00:00:00" u="1"/>
        <d v="2014-09-26T00:00:00" u="1"/>
        <d v="2016-08-30T00:00:00" u="1"/>
        <d v="1984-09-28T00:00:00" u="1"/>
        <d v="2009-12-14T00:00:00" u="1"/>
        <d v="2011-11-18T00:00:00" u="1"/>
        <d v="2013-10-22T00:00:00" u="1"/>
        <d v="2017-08-30T00:00:00" u="1"/>
        <d v="1981-11-20T00:00:00" u="1"/>
        <d v="1983-10-24T00:00:00" u="1"/>
        <d v="2010-12-14T00:00:00" u="1"/>
        <d v="2014-10-22T00:00:00" u="1"/>
        <d v="2016-09-26T00:00:00" u="1"/>
        <d v="2018-08-30T00:00:00" u="1"/>
        <d v="1980-12-16T00:00:00" u="1"/>
        <d v="1984-10-24T00:00:00" u="1"/>
        <d v="2011-12-14T00:00:00" u="1"/>
        <d v="2013-11-18T00:00:00" u="1"/>
        <d v="2015-10-22T00:00:00" u="1"/>
        <d v="2017-09-26T00:00:00" u="1"/>
        <d v="2019-08-30T00:00:00" u="1"/>
        <d v="1981-12-16T00:00:00" u="1"/>
        <d v="1985-10-24T00:00:00" u="1"/>
        <d v="1987-09-28T00:00:00" u="1"/>
        <d v="2012-12-14T00:00:00" u="1"/>
        <d v="2014-11-18T00:00:00" u="1"/>
        <d v="2018-09-26T00:00:00" u="1"/>
        <d v="1982-12-16T00:00:00" u="1"/>
        <d v="1984-11-20T00:00:00" u="1"/>
        <d v="1986-10-24T00:00:00" u="1"/>
        <d v="1988-09-28T00:00:00" u="1"/>
        <d v="2015-11-18T00:00:00" u="1"/>
        <d v="2019-09-26T00:00:00" u="1"/>
        <d v="1983-12-16T00:00:00" u="1"/>
        <d v="1985-11-20T00:00:00" u="1"/>
        <d v="1989-09-28T00:00:00" u="1"/>
        <d v="2016-11-18T00:00:00" u="1"/>
        <d v="2018-10-22T00:00:00" u="1"/>
        <d v="1986-11-20T00:00:00" u="1"/>
        <d v="1988-10-24T00:00:00" u="1"/>
        <d v="1990-09-28T00:00:00" u="1"/>
        <d v="2015-12-14T00:00:00" u="1"/>
        <d v="2019-10-22T00:00:00" u="1"/>
        <d v="1985-12-16T00:00:00" u="1"/>
        <d v="1987-11-20T00:00:00" u="1"/>
        <d v="1989-10-24T00:00:00" u="1"/>
        <d v="2016-12-14T00:00:00" u="1"/>
        <d v="1986-12-16T00:00:00" u="1"/>
        <d v="1990-10-24T00:00:00" u="1"/>
        <d v="1992-09-28T00:00:00" u="1"/>
        <d v="2017-12-14T00:00:00" u="1"/>
        <d v="2019-11-18T00:00:00" u="1"/>
        <d v="1987-12-16T00:00:00" u="1"/>
        <d v="1989-11-20T00:00:00" u="1"/>
        <d v="1991-10-24T00:00:00" u="1"/>
        <d v="1993-09-28T00:00:00" u="1"/>
        <d v="2018-12-14T00:00:00" u="1"/>
        <d v="1988-12-16T00:00:00" u="1"/>
        <d v="1990-11-20T00:00:00" u="1"/>
        <d v="1994-09-28T00:00:00" u="1"/>
        <d v="1991-11-20T00:00:00" u="1"/>
        <d v="1995-09-28T00:00:00" u="1"/>
        <d v="1992-11-20T00:00:00" u="1"/>
        <d v="1994-10-24T00:00:00" u="1"/>
        <d v="1991-12-16T00:00:00" u="1"/>
        <d v="1995-10-24T00:00:00" u="1"/>
        <d v="1992-12-16T00:00:00" u="1"/>
        <d v="1996-10-24T00:00:00" u="1"/>
        <d v="1998-09-28T00:00:00" u="1"/>
        <d v="1993-12-16T00:00:00" u="1"/>
        <d v="1995-11-20T00:00:00" u="1"/>
        <d v="1997-10-24T00:00:00" u="1"/>
        <d v="1999-09-28T00:00:00" u="1"/>
        <d v="1994-12-16T00:00:00" u="1"/>
        <d v="1996-11-20T00:00:00" u="1"/>
        <d v="2000-09-28T00:00:00" u="1"/>
        <d v="1997-11-20T00:00:00" u="1"/>
        <d v="2001-09-28T00:00:00" u="1"/>
        <d v="1996-12-16T00:00:00" u="1"/>
        <d v="1998-11-20T00:00:00" u="1"/>
        <d v="2000-10-24T00:00:00" u="1"/>
        <d v="1997-12-16T00:00:00" u="1"/>
        <d v="2001-10-24T00:00:00" u="1"/>
        <d v="1998-12-16T00:00:00" u="1"/>
        <d v="2000-11-20T00:00:00" u="1"/>
        <d v="2002-10-24T00:00:00" u="1"/>
        <d v="2004-09-28T00:00:00" u="1"/>
        <d v="1999-12-16T00:00:00" u="1"/>
        <d v="2001-11-20T00:00:00" u="1"/>
        <d v="2003-10-24T00:00:00" u="1"/>
        <d v="2005-09-28T00:00:00" u="1"/>
        <d v="2002-11-20T00:00:00" u="1"/>
        <d v="2006-09-28T00:00:00" u="1"/>
        <d v="2003-11-20T00:00:00" u="1"/>
        <d v="2005-10-24T00:00:00" u="1"/>
        <d v="2007-09-28T00:00:00" u="1"/>
        <d v="2002-12-16T00:00:00" u="1"/>
        <d v="2006-10-24T00:00:00" u="1"/>
        <d v="2003-12-16T00:00:00" u="1"/>
        <d v="2007-10-24T00:00:00" u="1"/>
        <d v="2009-09-28T00:00:00" u="1"/>
        <d v="2004-12-16T00:00:00" u="1"/>
        <d v="2006-11-20T00:00:00" u="1"/>
        <d v="2008-10-24T00:00:00" u="1"/>
        <d v="2010-09-28T00:00:00" u="1"/>
        <d v="2005-12-16T00:00:00" u="1"/>
        <d v="2007-11-20T00:00:00" u="1"/>
        <d v="2011-09-28T00:00:00" u="1"/>
        <d v="1981-09-30T00:00:00" u="1"/>
        <d v="2008-11-20T00:00:00" u="1"/>
        <d v="2012-09-28T00:00:00" u="1"/>
        <d v="1982-09-30T00:00:00" u="1"/>
        <d v="2009-11-20T00:00:00" u="1"/>
        <d v="2011-10-24T00:00:00" u="1"/>
        <d v="1981-10-26T00:00:00" u="1"/>
        <d v="1983-09-30T00:00:00" u="1"/>
        <d v="2008-12-16T00:00:00" u="1"/>
        <d v="2012-10-24T00:00:00" u="1"/>
        <d v="1982-10-26T00:00:00" u="1"/>
        <d v="2009-12-16T00:00:00" u="1"/>
        <d v="2013-10-24T00:00:00" u="1"/>
        <d v="2015-09-28T00:00:00" u="1"/>
        <d v="1983-10-26T00:00:00" u="1"/>
        <d v="1985-09-30T00:00:00" u="1"/>
        <d v="2010-12-16T00:00:00" u="1"/>
        <d v="2012-11-20T00:00:00" u="1"/>
        <d v="2014-10-24T00:00:00" u="1"/>
        <d v="2016-09-28T00:00:00" u="1"/>
        <d v="1980-12-18T00:00:00" u="1"/>
        <d v="1982-11-22T00:00:00" u="1"/>
        <d v="1984-10-26T00:00:00" u="1"/>
        <d v="1986-09-30T00:00:00" u="1"/>
        <d v="2011-12-16T00:00:00" u="1"/>
        <d v="2013-11-20T00:00:00" u="1"/>
        <d v="2017-09-28T00:00:00" u="1"/>
        <d v="1981-12-18T00:00:00" u="1"/>
        <d v="1983-11-22T00:00:00" u="1"/>
        <d v="1987-09-30T00:00:00" u="1"/>
        <d v="2014-11-20T00:00:00" u="1"/>
        <d v="2016-10-24T00:00:00" u="1"/>
        <d v="2018-09-28T00:00:00" u="1"/>
        <d v="1988-09-30T00:00:00" u="1"/>
        <d v="2013-12-16T00:00:00" u="1"/>
        <d v="2015-11-20T00:00:00" u="1"/>
        <d v="2017-10-24T00:00:00" u="1"/>
        <d v="1985-11-22T00:00:00" u="1"/>
        <d v="1987-10-26T00:00:00" u="1"/>
        <d v="2014-12-16T00:00:00" u="1"/>
        <d v="2018-10-24T00:00:00" u="1"/>
        <d v="1984-12-18T00:00:00" u="1"/>
        <d v="1988-10-26T00:00:00" u="1"/>
        <d v="2015-12-16T00:00:00" u="1"/>
        <d v="2017-11-20T00:00:00" u="1"/>
        <d v="2019-10-24T00:00:00" u="1"/>
        <d v="1985-12-18T00:00:00" u="1"/>
        <d v="1989-10-26T00:00:00" u="1"/>
        <d v="1991-09-30T00:00:00" u="1"/>
        <d v="2016-12-16T00:00:00" u="1"/>
        <d v="2018-11-20T00:00:00" u="1"/>
        <d v="1986-12-18T00:00:00" u="1"/>
        <d v="1988-11-22T00:00:00" u="1"/>
        <d v="1990-10-26T00:00:00" u="1"/>
        <d v="1992-09-30T00:00:00" u="1"/>
        <d v="2019-11-20T00:00:00" u="1"/>
        <d v="1987-12-18T00:00:00" u="1"/>
        <d v="1989-11-22T00:00:00" u="1"/>
        <d v="1993-09-30T00:00:00" u="1"/>
        <d v="1992-10-26T00:00:00" u="1"/>
        <d v="1994-09-30T00:00:00" u="1"/>
        <d v="2019-12-16T00:00:00" u="1"/>
        <d v="1989-12-18T00:00:00" u="1"/>
        <d v="1991-11-22T00:00:00" u="1"/>
        <d v="1993-10-26T00:00:00" u="1"/>
        <d v="1990-12-18T00:00:00" u="1"/>
        <d v="1994-10-26T00:00:00" u="1"/>
        <d v="1996-09-30T00:00:00" u="1"/>
        <d v="1991-12-18T00:00:00" u="1"/>
        <d v="1993-11-22T00:00:00" u="1"/>
        <d v="1995-10-26T00:00:00" u="1"/>
        <d v="1997-09-30T00:00:00" u="1"/>
        <d v="1992-12-18T00:00:00" u="1"/>
        <d v="1994-11-22T00:00:00" u="1"/>
        <d v="1998-09-30T00:00:00" u="1"/>
        <d v="1995-11-22T00:00:00" u="1"/>
        <d v="1999-09-30T00:00:00" u="1"/>
        <d v="1996-11-22T00:00:00" u="1"/>
        <d v="1998-10-26T00:00:00" u="1"/>
        <d v="1995-12-18T00:00:00" u="1"/>
        <d v="1999-10-26T00:00:00" u="1"/>
        <d v="1996-12-18T00:00:00" u="1"/>
        <d v="2000-10-26T00:00:00" u="1"/>
        <d v="2002-09-30T00:00:00" u="1"/>
        <d v="1997-12-18T00:00:00" u="1"/>
        <d v="1999-11-22T00:00:00" u="1"/>
        <d v="2001-10-26T00:00:00" u="1"/>
        <d v="2003-09-30T00:00:00" u="1"/>
        <d v="1998-12-18T00:00:00" u="1"/>
        <d v="2000-11-22T00:00:00" u="1"/>
        <d v="2004-09-30T00:00:00" u="1"/>
        <d v="2005-09-30T00:00:00" u="1"/>
        <d v="2000-12-18T00:00:00" u="1"/>
        <d v="2002-11-22T00:00:00" u="1"/>
        <d v="2004-10-26T00:00:00" u="1"/>
        <d v="2001-12-18T00:00:00" u="1"/>
        <d v="2005-10-26T00:00:00" u="1"/>
        <d v="2002-12-18T00:00:00" u="1"/>
        <d v="2004-11-22T00:00:00" u="1"/>
        <d v="2006-10-26T00:00:00" u="1"/>
        <d v="2008-09-30T00:00:00" u="1"/>
        <d v="2003-12-18T00:00:00" u="1"/>
        <d v="2005-11-22T00:00:00" u="1"/>
        <d v="2007-10-26T00:00:00" u="1"/>
        <d v="2009-09-30T00:00:00" u="1"/>
        <d v="2006-11-22T00:00:00" u="1"/>
        <d v="2010-09-30T00:00:00" u="1"/>
        <d v="2009-10-26T00:00:00" u="1"/>
        <d v="2011-09-30T00:00:00" u="1"/>
        <d v="2006-12-18T00:00:00" u="1"/>
        <d v="2010-10-26T00:00:00" u="1"/>
        <d v="2007-12-18T00:00:00" u="1"/>
        <d v="2011-10-26T00:00:00" u="1"/>
        <d v="2013-09-30T00:00:00" u="1"/>
        <d v="1981-10-28T00:00:00" u="1"/>
        <d v="2008-12-18T00:00:00" u="1"/>
        <d v="2010-11-22T00:00:00" u="1"/>
        <d v="2012-10-26T00:00:00" u="1"/>
        <d v="2014-09-30T00:00:00" u="1"/>
        <d v="1982-10-28T00:00:00" u="1"/>
        <d v="2009-12-18T00:00:00" u="1"/>
        <d v="2011-11-22T00:00:00" u="1"/>
        <d v="2015-09-30T00:00:00" u="1"/>
        <d v="1981-11-24T00:00:00" u="1"/>
        <d v="1983-10-28T00:00:00" u="1"/>
        <d v="2016-09-30T00:00:00" u="1"/>
        <d v="1982-11-24T00:00:00" u="1"/>
        <d v="2013-11-22T00:00:00" u="1"/>
        <d v="2015-10-26T00:00:00" u="1"/>
        <d v="1985-10-28T00:00:00" u="1"/>
        <d v="2012-12-18T00:00:00" u="1"/>
        <d v="2016-10-26T00:00:00" u="1"/>
        <d v="1982-12-20T00:00:00" u="1"/>
        <d v="1986-10-28T00:00:00" u="1"/>
        <d v="2013-12-18T00:00:00" u="1"/>
        <d v="2017-10-26T00:00:00" u="1"/>
        <d v="2019-09-30T00:00:00" u="1"/>
        <d v="1983-12-20T00:00:00" u="1"/>
        <d v="1987-10-28T00:00:00" u="1"/>
        <d v="2014-12-18T00:00:00" u="1"/>
        <d v="2016-11-22T00:00:00" u="1"/>
        <d v="2018-10-26T00:00:00" u="1"/>
        <d v="1984-12-20T00:00:00" u="1"/>
        <d v="1986-11-24T00:00:00" u="1"/>
        <d v="1988-10-28T00:00:00" u="1"/>
        <d v="2015-12-18T00:00:00" u="1"/>
        <d v="2017-11-22T00:00:00" u="1"/>
        <d v="1985-12-20T00:00:00" u="1"/>
        <d v="1987-11-24T00:00:00" u="1"/>
        <d v="2017-12-18T00:00:00" u="1"/>
        <d v="2019-11-22T00:00:00" u="1"/>
        <d v="1989-11-24T00:00:00" u="1"/>
        <d v="1991-10-28T00:00:00" u="1"/>
        <d v="2018-12-18T00:00:00" u="1"/>
        <d v="1988-12-20T00:00:00" u="1"/>
        <d v="1992-10-28T00:00:00" u="1"/>
        <d v="2019-12-18T00:00:00" u="1"/>
        <d v="1989-12-20T00:00:00" u="1"/>
        <d v="1993-10-28T00:00:00" u="1"/>
        <d v="1990-12-20T00:00:00" u="1"/>
        <d v="1992-11-24T00:00:00" u="1"/>
        <d v="1994-10-28T00:00:00" u="1"/>
        <d v="1991-12-20T00:00:00" u="1"/>
        <d v="1993-11-24T00:00:00" u="1"/>
        <d v="1996-10-28T00:00:00" u="1"/>
        <d v="1993-12-20T00:00:00" u="1"/>
        <d v="1995-11-24T00:00:00" u="1"/>
        <d v="1997-10-28T00:00:00" u="1"/>
        <d v="1994-12-20T00:00:00" u="1"/>
        <d v="1998-10-28T00:00:00" u="1"/>
        <d v="1995-12-20T00:00:00" u="1"/>
        <d v="1997-11-24T00:00:00" u="1"/>
        <d v="1999-10-28T00:00:00" u="1"/>
        <d v="1996-12-20T00:00:00" u="1"/>
        <d v="1998-11-24T00:00:00" u="1"/>
        <d v="1999-11-24T00:00:00" u="1"/>
        <d v="2000-11-24T00:00:00" u="1"/>
        <d v="2002-10-28T00:00:00" u="1"/>
        <d v="1999-12-20T00:00:00" u="1"/>
        <d v="2003-10-28T00:00:00" u="1"/>
        <d v="2000-12-20T00:00:00" u="1"/>
        <d v="2004-10-28T00:00:00" u="1"/>
        <d v="2001-12-20T00:00:00" u="1"/>
        <d v="2003-11-24T00:00:00" u="1"/>
        <d v="2005-10-28T00:00:00" u="1"/>
        <d v="2002-12-20T00:00:00" u="1"/>
        <d v="2004-11-24T00:00:00" u="1"/>
        <d v="2004-12-20T00:00:00" u="1"/>
        <d v="2006-11-24T00:00:00" u="1"/>
        <d v="2008-10-28T00:00:00" u="1"/>
        <d v="2005-12-20T00:00:00" u="1"/>
        <d v="2009-10-28T00:00:00" u="1"/>
        <d v="2006-12-20T00:00:00" u="1"/>
        <d v="2008-11-24T00:00:00" u="1"/>
        <d v="2010-10-28T00:00:00" u="1"/>
        <d v="2007-12-20T00:00:00" u="1"/>
        <d v="2009-11-24T00:00:00" u="1"/>
        <d v="2011-10-28T00:00:00" u="1"/>
        <d v="1981-10-30T00:00:00" u="1"/>
        <d v="2010-11-24T00:00:00" u="1"/>
        <d v="2013-10-28T00:00:00" u="1"/>
        <d v="2010-12-20T00:00:00" u="1"/>
        <d v="2014-10-28T00:00:00" u="1"/>
        <d v="1980-12-22T00:00:00" u="1"/>
        <d v="1982-11-26T00:00:00" u="1"/>
        <d v="1984-10-30T00:00:00" u="1"/>
        <d v="2011-12-20T00:00:00" u="1"/>
        <d v="2015-10-28T00:00:00" u="1"/>
        <d v="1981-12-22T00:00:00" u="1"/>
        <d v="1985-10-30T00:00:00" u="1"/>
        <d v="2012-12-20T00:00:00" u="1"/>
        <d v="2014-11-24T00:00:00" u="1"/>
        <d v="2016-10-28T00:00:00" u="1"/>
        <d v="1982-12-22T00:00:00" u="1"/>
        <d v="1984-11-26T00:00:00" u="1"/>
        <d v="1986-10-30T00:00:00" u="1"/>
        <d v="2013-12-20T00:00:00" u="1"/>
        <d v="2015-11-24T00:00:00" u="1"/>
        <d v="1983-12-22T00:00:00" u="1"/>
        <d v="1985-11-26T00:00:00" u="1"/>
        <d v="1987-10-30T00:00:00" u="1"/>
        <d v="1986-11-26T00:00:00" u="1"/>
        <d v="2017-11-24T00:00:00" u="1"/>
        <d v="2019-10-28T00:00:00" u="1"/>
        <d v="1989-10-30T00:00:00" u="1"/>
        <d v="2016-12-20T00:00:00" u="1"/>
        <d v="1986-12-22T00:00:00" u="1"/>
        <d v="1990-10-30T00:00:00" u="1"/>
        <d v="2017-12-20T00:00:00" u="1"/>
        <d v="1987-12-22T00:00:00" u="1"/>
        <d v="1991-10-30T00:00:00" u="1"/>
        <d v="2018-12-20T00:00:00" u="1"/>
        <d v="1988-12-22T00:00:00" u="1"/>
        <d v="1990-11-26T00:00:00" u="1"/>
        <d v="1992-10-30T00:00:00" u="1"/>
        <d v="2019-12-20T00:00:00" u="1"/>
        <d v="1989-12-22T00:00:00" u="1"/>
        <d v="1991-11-26T00:00:00" u="1"/>
        <d v="1993-11-26T00:00:00" u="1"/>
        <d v="1995-10-30T00:00:00" u="1"/>
        <d v="1992-12-22T00:00:00" u="1"/>
        <d v="1996-10-30T00:00:00" u="1"/>
        <d v="1983-01-03T00:00:00" u="1"/>
        <d v="1993-12-22T00:00:00" u="1"/>
        <d v="1997-10-30T00:00:00" u="1"/>
        <d v="1984-01-03T00:00:00" u="1"/>
        <d v="1994-12-22T00:00:00" u="1"/>
        <d v="1996-11-26T00:00:00" u="1"/>
        <d v="1998-10-30T00:00:00" u="1"/>
        <d v="1985-01-03T00:00:00" u="1"/>
        <d v="1995-12-22T00:00:00" u="1"/>
        <d v="1997-11-26T00:00:00" u="1"/>
        <d v="1986-01-03T00:00:00" u="1"/>
        <d v="2000-10-30T00:00:00" u="1"/>
        <d v="1997-12-22T00:00:00" u="1"/>
        <d v="1999-11-26T00:00:00" u="1"/>
        <d v="2001-10-30T00:00:00" u="1"/>
        <d v="1998-12-22T00:00:00" u="1"/>
        <d v="2002-10-30T00:00:00" u="1"/>
        <d v="1989-01-03T00:00:00" u="1"/>
        <d v="1999-12-22T00:00:00" u="1"/>
        <d v="2001-11-26T00:00:00" u="1"/>
        <d v="2003-10-30T00:00:00" u="1"/>
        <d v="1990-01-03T00:00:00" u="1"/>
        <d v="2000-12-22T00:00:00" u="1"/>
        <d v="2002-11-26T00:00:00" u="1"/>
        <d v="1991-01-03T00:00:00" u="1"/>
        <d v="2003-11-26T00:00:00" u="1"/>
        <d v="1992-01-03T00:00:00" u="1"/>
        <d v="2004-11-26T00:00:00" u="1"/>
        <d v="2006-10-30T00:00:00" u="1"/>
        <d v="2003-12-22T00:00:00" u="1"/>
        <d v="2007-10-30T00:00:00" u="1"/>
        <d v="1994-01-03T00:00:00" u="1"/>
        <d v="2004-12-22T00:00:00" u="1"/>
        <d v="2008-10-30T00:00:00" u="1"/>
        <d v="1995-01-03T00:00:00" u="1"/>
        <d v="2005-12-22T00:00:00" u="1"/>
        <d v="2007-11-26T00:00:00" u="1"/>
        <d v="2009-10-30T00:00:00" u="1"/>
        <d v="1996-01-03T00:00:00" u="1"/>
        <d v="2006-12-22T00:00:00" u="1"/>
        <d v="2008-11-26T00:00:00" u="1"/>
        <d v="1997-01-03T00:00:00" u="1"/>
        <d v="2008-12-22T00:00:00" u="1"/>
        <d v="2010-11-26T00:00:00" u="1"/>
        <d v="2009-12-22T00:00:00" u="1"/>
        <d v="2013-10-30T00:00:00" u="1"/>
        <d v="2000-01-03T00:00:00" u="1"/>
        <d v="2010-12-22T00:00:00" u="1"/>
        <d v="2012-11-26T00:00:00" u="1"/>
        <d v="2014-10-30T00:00:00" u="1"/>
        <d v="1980-12-24T00:00:00" u="1"/>
        <d v="2001-01-03T00:00:00" u="1"/>
        <d v="2011-12-22T00:00:00" u="1"/>
        <d v="2013-11-26T00:00:00" u="1"/>
        <d v="2015-10-30T00:00:00" u="1"/>
        <d v="1981-12-24T00:00:00" u="1"/>
        <d v="1983-11-28T00:00:00" u="1"/>
        <d v="2002-01-03T00:00:00" u="1"/>
        <d v="2014-11-26T00:00:00" u="1"/>
        <d v="1984-11-28T00:00:00" u="1"/>
        <d v="2003-01-03T00:00:00" u="1"/>
        <d v="2017-10-30T00:00:00" u="1"/>
        <d v="2014-12-22T00:00:00" u="1"/>
        <d v="2018-10-30T00:00:00" u="1"/>
        <d v="1984-12-24T00:00:00" u="1"/>
        <d v="1986-11-28T00:00:00" u="1"/>
        <d v="2005-01-03T00:00:00" u="1"/>
        <d v="2015-12-22T00:00:00" u="1"/>
        <d v="2019-10-30T00:00:00" u="1"/>
        <d v="1985-12-24T00:00:00" u="1"/>
        <d v="2006-01-03T00:00:00" u="1"/>
        <d v="2016-12-22T00:00:00" u="1"/>
        <d v="2018-11-26T00:00:00" u="1"/>
        <d v="1986-12-24T00:00:00" u="1"/>
        <d v="1988-11-28T00:00:00" u="1"/>
        <d v="2007-01-03T00:00:00" u="1"/>
        <d v="2017-12-22T00:00:00" u="1"/>
        <d v="2019-11-26T00:00:00" u="1"/>
        <d v="1987-12-24T00:00:00" u="1"/>
        <d v="1989-11-28T00:00:00" u="1"/>
        <d v="2008-01-03T00:00:00" u="1"/>
        <d v="1990-11-28T00:00:00" u="1"/>
        <d v="1990-12-24T00:00:00" u="1"/>
        <d v="2011-01-03T00:00:00" u="1"/>
        <d v="1981-01-05T00:00:00" u="1"/>
        <d v="1991-12-24T00:00:00" u="1"/>
        <d v="2012-01-03T00:00:00" u="1"/>
        <d v="1982-01-05T00:00:00" u="1"/>
        <d v="1992-12-24T00:00:00" u="1"/>
        <d v="1994-11-28T00:00:00" u="1"/>
        <d v="2013-01-03T00:00:00" u="1"/>
        <d v="1983-01-05T00:00:00" u="1"/>
        <d v="1995-11-28T00:00:00" u="1"/>
        <d v="2014-01-03T00:00:00" u="1"/>
        <d v="1984-01-05T00:00:00" u="1"/>
        <d v="1997-11-28T00:00:00" u="1"/>
        <d v="1996-12-24T00:00:00" u="1"/>
        <d v="2017-01-03T00:00:00" u="1"/>
        <d v="1987-01-05T00:00:00" u="1"/>
        <d v="1997-12-24T00:00:00" u="1"/>
        <d v="2018-01-03T00:00:00" u="1"/>
        <d v="1988-01-05T00:00:00" u="1"/>
        <d v="1998-12-24T00:00:00" u="1"/>
        <d v="2000-11-28T00:00:00" u="1"/>
        <d v="2019-01-03T00:00:00" u="1"/>
        <d v="1989-01-05T00:00:00" u="1"/>
        <d v="2001-11-28T00:00:00" u="1"/>
        <d v="2020-01-03T00:00:00" u="1"/>
        <d v="1990-01-05T00:00:00" u="1"/>
        <d v="2001-12-24T00:00:00" u="1"/>
        <d v="2003-11-28T00:00:00" u="1"/>
        <d v="2002-12-24T00:00:00" u="1"/>
        <d v="1993-01-05T00:00:00" u="1"/>
        <d v="2003-12-24T00:00:00" u="1"/>
        <d v="2005-11-28T00:00:00" u="1"/>
        <d v="1994-01-05T00:00:00" u="1"/>
        <d v="2006-11-28T00:00:00" u="1"/>
        <d v="1995-01-05T00:00:00" u="1"/>
        <d v="2007-11-28T00:00:00" u="1"/>
        <d v="1996-01-05T00:00:00" u="1"/>
        <d v="2008-11-28T00:00:00" u="1"/>
        <d v="2007-12-24T00:00:00" u="1"/>
        <d v="1998-01-05T00:00:00" u="1"/>
        <d v="2008-12-24T00:00:00" u="1"/>
        <d v="1999-01-05T00:00:00" u="1"/>
        <d v="2009-12-24T00:00:00" u="1"/>
        <d v="2011-11-28T00:00:00" u="1"/>
        <d v="1981-11-30T00:00:00" u="1"/>
        <d v="2000-01-05T00:00:00" u="1"/>
        <d v="2012-11-28T00:00:00" u="1"/>
        <d v="1980-12-26T00:00:00" u="1"/>
        <d v="1982-11-30T00:00:00" u="1"/>
        <d v="2001-01-05T00:00:00" u="1"/>
        <d v="1983-11-30T00:00:00" u="1"/>
        <d v="2012-12-24T00:00:00" u="1"/>
        <d v="2014-11-28T00:00:00" u="1"/>
        <d v="1984-11-30T00:00:00" u="1"/>
        <d v="2013-12-24T00:00:00" u="1"/>
        <d v="2004-01-05T00:00:00" u="1"/>
        <d v="2014-12-24T00:00:00" u="1"/>
        <d v="2016-11-28T00:00:00" u="1"/>
        <d v="1984-12-26T00:00:00" u="1"/>
        <d v="2005-01-05T00:00:00" u="1"/>
        <d v="2015-12-24T00:00:00" u="1"/>
        <d v="2017-11-28T00:00:00" u="1"/>
        <d v="1985-12-26T00:00:00" u="1"/>
        <d v="1987-11-30T00:00:00" u="1"/>
        <d v="2006-01-05T00:00:00" u="1"/>
        <d v="2018-11-28T00:00:00" u="1"/>
        <d v="1986-12-26T00:00:00" u="1"/>
        <d v="1988-11-30T00:00:00" u="1"/>
        <d v="2007-01-05T00:00:00" u="1"/>
        <d v="1989-11-30T00:00:00" u="1"/>
        <d v="2018-12-24T00:00:00" u="1"/>
        <d v="1990-11-30T00:00:00" u="1"/>
        <d v="2009-01-05T00:00:00" u="1"/>
        <d v="2019-12-24T00:00:00" u="1"/>
        <d v="1989-12-26T00:00:00" u="1"/>
        <d v="2010-01-05T00:00:00" u="1"/>
        <d v="1990-12-26T00:00:00" u="1"/>
        <d v="1992-11-30T00:00:00" u="1"/>
        <d v="2011-01-05T00:00:00" u="1"/>
        <d v="1981-01-07T00:00:00" u="1"/>
        <d v="1991-12-26T00:00:00" u="1"/>
        <d v="1993-11-30T00:00:00" u="1"/>
        <d v="2012-01-05T00:00:00" u="1"/>
        <d v="1982-01-07T00:00:00" u="1"/>
        <d v="1994-11-30T00:00:00" u="1"/>
        <d v="1981-02-03T00:00:00" u="1"/>
        <d v="1983-01-07T00:00:00" u="1"/>
        <d v="1995-11-30T00:00:00" u="1"/>
        <d v="1982-02-03T00:00:00" u="1"/>
        <d v="2015-01-05T00:00:00" u="1"/>
        <d v="1983-02-03T00:00:00" u="1"/>
        <d v="1985-01-07T00:00:00" u="1"/>
        <d v="1995-12-26T00:00:00" u="1"/>
        <d v="2016-01-05T00:00:00" u="1"/>
        <d v="1984-02-03T00:00:00" u="1"/>
        <d v="1986-01-07T00:00:00" u="1"/>
        <d v="1996-12-26T00:00:00" u="1"/>
        <d v="1998-11-30T00:00:00" u="1"/>
        <d v="2017-01-05T00:00:00" u="1"/>
        <d v="1987-01-07T00:00:00" u="1"/>
        <d v="1997-12-26T00:00:00" u="1"/>
        <d v="1999-11-30T00:00:00" u="1"/>
        <d v="2018-01-05T00:00:00" u="1"/>
        <d v="1986-02-03T00:00:00" u="1"/>
        <d v="1988-01-07T00:00:00" u="1"/>
        <d v="2000-11-30T00:00:00" u="1"/>
        <d v="1987-02-03T00:00:00" u="1"/>
        <d v="2001-11-30T00:00:00" u="1"/>
        <d v="1988-02-03T00:00:00" u="1"/>
        <d v="2000-12-26T00:00:00" u="1"/>
        <d v="1989-02-03T00:00:00" u="1"/>
        <d v="1991-01-07T00:00:00" u="1"/>
        <d v="2001-12-26T00:00:00" u="1"/>
        <d v="1992-01-07T00:00:00" u="1"/>
        <d v="2002-12-26T00:00:00" u="1"/>
        <d v="2004-11-30T00:00:00" u="1"/>
        <d v="1993-01-07T00:00:00" u="1"/>
        <d v="2003-12-26T00:00:00" u="1"/>
        <d v="2005-11-30T00:00:00" u="1"/>
        <d v="1992-02-03T00:00:00" u="1"/>
        <d v="1994-01-07T00:00:00" u="1"/>
        <d v="2006-11-30T00:00:00" u="1"/>
        <d v="1993-02-03T00:00:00" u="1"/>
        <d v="2007-11-30T00:00:00" u="1"/>
        <d v="1994-02-03T00:00:00" u="1"/>
        <d v="2006-12-26T00:00:00" u="1"/>
        <d v="1995-02-03T00:00:00" u="1"/>
        <d v="1997-01-07T00:00:00" u="1"/>
        <d v="2007-12-26T00:00:00" u="1"/>
        <d v="2009-11-30T00:00:00" u="1"/>
        <d v="1998-01-07T00:00:00" u="1"/>
        <d v="2008-12-26T00:00:00" u="1"/>
        <d v="2010-11-30T00:00:00" u="1"/>
        <d v="1997-02-03T00:00:00" u="1"/>
        <d v="1999-01-07T00:00:00" u="1"/>
        <d v="2011-11-30T00:00:00" u="1"/>
        <d v="1998-02-03T00:00:00" u="1"/>
        <d v="2000-01-07T00:00:00" u="1"/>
        <d v="2012-11-30T00:00:00" u="1"/>
        <d v="1999-02-03T00:00:00" u="1"/>
        <d v="1981-12-28T00:00:00" u="1"/>
        <d v="2000-02-03T00:00:00" u="1"/>
        <d v="2002-01-07T00:00:00" u="1"/>
        <d v="2012-12-26T00:00:00" u="1"/>
        <d v="1982-12-28T00:00:00" u="1"/>
        <d v="2003-01-07T00:00:00" u="1"/>
        <d v="2013-12-26T00:00:00" u="1"/>
        <d v="2015-11-30T00:00:00" u="1"/>
        <d v="1983-12-28T00:00:00" u="1"/>
        <d v="2004-01-07T00:00:00" u="1"/>
        <d v="2014-12-26T00:00:00" u="1"/>
        <d v="2016-11-30T00:00:00" u="1"/>
        <d v="1984-12-28T00:00:00" u="1"/>
        <d v="2003-02-03T00:00:00" u="1"/>
        <d v="2005-01-07T00:00:00" u="1"/>
        <d v="2017-11-30T00:00:00" u="1"/>
        <d v="2004-02-03T00:00:00" u="1"/>
        <d v="2018-11-30T00:00:00" u="1"/>
        <d v="2005-02-03T00:00:00" u="1"/>
        <d v="2017-12-26T00:00:00" u="1"/>
        <d v="1987-12-28T00:00:00" u="1"/>
        <d v="2006-02-03T00:00:00" u="1"/>
        <d v="2008-01-07T00:00:00" u="1"/>
        <d v="2018-12-26T00:00:00" u="1"/>
        <d v="1988-12-28T00:00:00" u="1"/>
        <d v="2009-01-07T00:00:00" u="1"/>
        <d v="2019-12-26T00:00:00" u="1"/>
        <d v="1989-12-28T00:00:00" u="1"/>
        <d v="2010-01-07T00:00:00" u="1"/>
        <d v="1990-12-28T00:00:00" u="1"/>
        <d v="2009-02-03T00:00:00" u="1"/>
        <d v="2011-01-07T00:00:00" u="1"/>
        <d v="1981-01-09T00:00:00" u="1"/>
        <d v="2010-02-03T00:00:00" u="1"/>
        <d v="1992-12-28T00:00:00" u="1"/>
        <d v="2011-02-03T00:00:00" u="1"/>
        <d v="2013-01-07T00:00:00" u="1"/>
        <d v="1981-02-05T00:00:00" u="1"/>
        <d v="1993-12-28T00:00:00" u="1"/>
        <d v="2012-02-03T00:00:00" u="1"/>
        <d v="2014-01-07T00:00:00" u="1"/>
        <d v="1982-02-05T00:00:00" u="1"/>
        <d v="1984-01-09T00:00:00" u="1"/>
        <d v="1994-12-28T00:00:00" u="1"/>
        <d v="2015-01-07T00:00:00" u="1"/>
        <d v="1985-01-09T00:00:00" u="1"/>
        <d v="1995-12-28T00:00:00" u="1"/>
        <d v="2014-02-03T00:00:00" u="1"/>
        <d v="2016-01-07T00:00:00" u="1"/>
        <d v="1986-01-09T00:00:00" u="1"/>
        <d v="2015-02-03T00:00:00" u="1"/>
        <d v="1985-02-05T00:00:00" u="1"/>
        <d v="1987-01-09T00:00:00" u="1"/>
        <d v="2016-02-03T00:00:00" u="1"/>
        <d v="1986-02-05T00:00:00" u="1"/>
        <d v="1998-12-28T00:00:00" u="1"/>
        <d v="2017-02-03T00:00:00" u="1"/>
        <d v="2019-01-07T00:00:00" u="1"/>
        <d v="1987-02-05T00:00:00" u="1"/>
        <d v="1989-01-09T00:00:00" u="1"/>
        <d v="1999-12-28T00:00:00" u="1"/>
        <d v="2020-01-07T00:00:00" u="1"/>
        <d v="1988-02-05T00:00:00" u="1"/>
        <d v="1990-01-09T00:00:00" u="1"/>
        <d v="2000-12-28T00:00:00" u="1"/>
        <d v="1991-01-09T00:00:00" u="1"/>
        <d v="2001-12-28T00:00:00" u="1"/>
        <d v="2020-02-03T00:00:00" u="1"/>
        <d v="1990-02-05T00:00:00" u="1"/>
        <d v="1992-01-09T00:00:00" u="1"/>
        <d v="1991-02-05T00:00:00" u="1"/>
        <d v="1992-02-05T00:00:00" u="1"/>
        <d v="2004-12-28T00:00:00" u="1"/>
        <d v="1993-02-05T00:00:00" u="1"/>
        <d v="1995-01-09T00:00:00" u="1"/>
        <d v="2005-12-28T00:00:00" u="1"/>
        <d v="1996-01-09T00:00:00" u="1"/>
        <d v="2006-12-28T00:00:00" u="1"/>
        <d v="1997-01-09T00:00:00" u="1"/>
        <d v="2007-12-28T00:00:00" u="1"/>
        <d v="1996-02-05T00:00:00" u="1"/>
        <d v="1998-01-09T00:00:00" u="1"/>
        <d v="1997-02-05T00:00:00" u="1"/>
        <d v="2009-12-28T00:00:00" u="1"/>
        <d v="1998-02-05T00:00:00" u="1"/>
        <d v="2010-12-28T00:00:00" u="1"/>
        <d v="1980-12-30T00:00:00" u="1"/>
        <d v="1999-02-05T00:00:00" u="1"/>
        <d v="2001-01-09T00:00:00" u="1"/>
        <d v="2011-12-28T00:00:00" u="1"/>
        <d v="1981-12-30T00:00:00" u="1"/>
        <d v="2002-01-09T00:00:00" u="1"/>
        <d v="2012-12-28T00:00:00" u="1"/>
        <d v="1982-12-30T00:00:00" u="1"/>
        <d v="2001-02-05T00:00:00" u="1"/>
        <d v="2003-01-09T00:00:00" u="1"/>
        <d v="1983-12-30T00:00:00" u="1"/>
        <d v="2002-02-05T00:00:00" u="1"/>
        <d v="2004-01-09T00:00:00" u="1"/>
        <d v="2003-02-05T00:00:00" u="1"/>
        <d v="2015-12-28T00:00:00" u="1"/>
        <d v="1985-12-30T00:00:00" u="1"/>
        <d v="2004-02-05T00:00:00" u="1"/>
        <d v="2006-01-09T00:00:00" u="1"/>
        <d v="2016-12-28T00:00:00" u="1"/>
        <d v="1986-12-30T00:00:00" u="1"/>
        <d v="2007-01-09T00:00:00" u="1"/>
        <d v="2017-12-28T00:00:00" u="1"/>
        <d v="1987-12-30T00:00:00" u="1"/>
        <d v="2008-01-09T00:00:00" u="1"/>
        <d v="2018-12-28T00:00:00" u="1"/>
        <d v="1988-12-30T00:00:00" u="1"/>
        <d v="2007-02-05T00:00:00" u="1"/>
        <d v="2009-01-09T00:00:00" u="1"/>
        <d v="2008-02-05T00:00:00" u="1"/>
        <d v="2009-02-05T00:00:00" u="1"/>
        <d v="1991-12-30T00:00:00" u="1"/>
        <d v="2010-02-05T00:00:00" u="1"/>
        <d v="2012-01-09T00:00:00" u="1"/>
        <d v="1982-01-11T00:00:00" u="1"/>
        <d v="1992-12-30T00:00:00" u="1"/>
        <d v="2013-01-09T00:00:00" u="1"/>
        <d v="1983-01-11T00:00:00" u="1"/>
        <d v="1993-12-30T00:00:00" u="1"/>
        <d v="2014-01-09T00:00:00" u="1"/>
        <d v="1984-01-11T00:00:00" u="1"/>
        <d v="1994-12-30T00:00:00" u="1"/>
        <d v="2013-02-05T00:00:00" u="1"/>
        <d v="2015-01-09T00:00:00" u="1"/>
        <d v="1981-03-03T00:00:00" u="1"/>
        <d v="1983-02-07T00:00:00" u="1"/>
        <d v="1985-01-11T00:00:00" u="1"/>
        <d v="2014-02-05T00:00:00" u="1"/>
        <d v="1982-03-03T00:00:00" u="1"/>
        <d v="1984-02-07T00:00:00" u="1"/>
        <d v="1996-12-30T00:00:00" u="1"/>
        <d v="2015-02-05T00:00:00" u="1"/>
        <d v="2017-01-09T00:00:00" u="1"/>
        <d v="1983-03-03T00:00:00" u="1"/>
        <d v="1985-02-07T00:00:00" u="1"/>
        <d v="1997-12-30T00:00:00" u="1"/>
        <d v="2016-02-05T00:00:00" u="1"/>
        <d v="2018-01-09T00:00:00" u="1"/>
        <d v="1986-02-07T00:00:00" u="1"/>
        <d v="1988-01-11T00:00:00" u="1"/>
        <d v="1998-12-30T00:00:00" u="1"/>
        <d v="2019-01-09T00:00:00" u="1"/>
        <d v="1989-01-11T00:00:00" u="1"/>
        <d v="1999-12-30T00:00:00" u="1"/>
        <d v="2018-02-05T00:00:00" u="1"/>
        <d v="2020-01-09T00:00:00" u="1"/>
        <d v="1986-03-03T00:00:00" u="1"/>
        <d v="1990-01-11T00:00:00" u="1"/>
        <d v="2019-02-05T00:00:00" u="1"/>
        <d v="1987-03-03T00:00:00" u="1"/>
        <d v="1989-02-07T00:00:00" u="1"/>
        <d v="1991-01-11T00:00:00" u="1"/>
        <d v="2020-02-05T00:00:00" u="1"/>
        <d v="1988-03-03T00:00:00" u="1"/>
        <d v="1990-02-07T00:00:00" u="1"/>
        <d v="2002-12-30T00:00:00" u="1"/>
        <d v="1989-03-03T00:00:00" u="1"/>
        <d v="1991-02-07T00:00:00" u="1"/>
        <d v="1993-01-11T00:00:00" u="1"/>
        <d v="2003-12-30T00:00:00" u="1"/>
        <d v="1992-02-07T00:00:00" u="1"/>
        <d v="1994-01-11T00:00:00" u="1"/>
        <d v="2004-12-30T00:00:00" u="1"/>
        <d v="1995-01-11T00:00:00" u="1"/>
        <d v="2005-12-30T00:00:00" u="1"/>
        <d v="1992-03-03T00:00:00" u="1"/>
        <d v="1994-02-07T00:00:00" u="1"/>
        <d v="1996-01-11T00:00:00" u="1"/>
        <d v="1993-03-03T00:00:00" u="1"/>
        <d v="1995-02-07T00:00:00" u="1"/>
        <d v="1994-03-03T00:00:00" u="1"/>
        <d v="1996-02-07T00:00:00" u="1"/>
        <d v="2008-12-30T00:00:00" u="1"/>
        <d v="1995-03-03T00:00:00" u="1"/>
        <d v="1997-02-07T00:00:00" u="1"/>
        <d v="1999-01-11T00:00:00" u="1"/>
        <d v="2009-12-30T00:00:00" u="1"/>
        <d v="2000-01-11T00:00:00" u="1"/>
        <d v="2010-12-30T00:00:00" u="1"/>
        <d v="1997-03-03T00:00:00" u="1"/>
        <d v="2001-01-11T00:00:00" u="1"/>
        <d v="2011-12-30T00:00:00" u="1"/>
        <d v="1998-03-03T00:00:00" u="1"/>
        <d v="2000-02-07T00:00:00" u="1"/>
        <d v="2002-01-11T00:00:00" u="1"/>
        <d v="1999-03-03T00:00:00" u="1"/>
        <d v="2001-02-07T00:00:00" u="1"/>
        <d v="2013-12-30T00:00:00" u="1"/>
        <d v="2000-03-03T00:00:00" u="1"/>
        <d v="2002-02-07T00:00:00" u="1"/>
        <d v="2014-12-30T00:00:00" u="1"/>
        <d v="2003-02-07T00:00:00" u="1"/>
        <d v="2005-01-11T00:00:00" u="1"/>
        <d v="2015-12-30T00:00:00" u="1"/>
        <d v="2006-01-11T00:00:00" u="1"/>
        <d v="2016-12-30T00:00:00" u="1"/>
        <d v="2003-03-03T00:00:00" u="1"/>
        <d v="2005-02-07T00:00:00" u="1"/>
        <d v="2007-01-11T00:00:00" u="1"/>
        <d v="2004-03-03T00:00:00" u="1"/>
        <d v="2006-02-07T00:00:00" u="1"/>
        <d v="2008-01-11T00:00:00" u="1"/>
        <d v="2005-03-03T00:00:00" u="1"/>
        <d v="2007-02-07T00:00:00" u="1"/>
        <d v="2019-12-30T00:00:00" u="1"/>
        <d v="2006-03-03T00:00:00" u="1"/>
        <d v="2008-02-07T00:00:00" u="1"/>
        <d v="2010-01-11T00:00:00" u="1"/>
        <d v="2011-01-11T00:00:00" u="1"/>
        <d v="1981-01-13T00:00:00" u="1"/>
        <d v="2008-03-03T00:00:00" u="1"/>
        <d v="2012-01-11T00:00:00" u="1"/>
        <d v="1982-01-13T00:00:00" u="1"/>
        <d v="2009-03-03T00:00:00" u="1"/>
        <d v="2011-02-07T00:00:00" u="1"/>
        <d v="2013-01-11T00:00:00" u="1"/>
        <d v="1981-02-09T00:00:00" u="1"/>
        <d v="1983-01-13T00:00:00" u="1"/>
        <d v="2010-03-03T00:00:00" u="1"/>
        <d v="2012-02-07T00:00:00" u="1"/>
        <d v="1982-02-09T00:00:00" u="1"/>
        <d v="1984-01-13T00:00:00" u="1"/>
        <d v="2011-03-03T00:00:00" u="1"/>
        <d v="2013-02-07T00:00:00" u="1"/>
        <d v="1981-03-05T00:00:00" u="1"/>
        <d v="1983-02-09T00:00:00" u="1"/>
        <d v="2014-02-07T00:00:00" u="1"/>
        <d v="2016-01-11T00:00:00" u="1"/>
        <d v="1982-03-05T00:00:00" u="1"/>
        <d v="1984-02-09T00:00:00" u="1"/>
        <d v="1986-01-13T00:00:00" u="1"/>
        <d v="2017-01-11T00:00:00" u="1"/>
        <d v="1987-01-13T00:00:00" u="1"/>
        <d v="2014-03-03T00:00:00" u="1"/>
        <d v="2018-01-11T00:00:00" u="1"/>
        <d v="1984-03-05T00:00:00" u="1"/>
        <d v="1988-01-13T00:00:00" u="1"/>
        <d v="2015-03-03T00:00:00" u="1"/>
        <d v="2017-02-07T00:00:00" u="1"/>
        <d v="2019-01-11T00:00:00" u="1"/>
        <d v="1985-03-05T00:00:00" u="1"/>
        <d v="1987-02-09T00:00:00" u="1"/>
        <d v="1989-01-13T00:00:00" u="1"/>
        <d v="2016-03-03T00:00:00" u="1"/>
        <d v="2018-02-07T00:00:00" u="1"/>
        <d v="1986-03-05T00:00:00" u="1"/>
        <d v="1988-02-09T00:00:00" u="1"/>
        <d v="2017-03-03T00:00:00" u="1"/>
        <d v="2019-02-07T00:00:00" u="1"/>
        <d v="1987-03-05T00:00:00" u="1"/>
        <d v="1989-02-09T00:00:00" u="1"/>
        <d v="2020-02-07T00:00:00" u="1"/>
        <d v="1990-02-09T00:00:00" u="1"/>
        <d v="1992-01-13T00:00:00" u="1"/>
        <d v="1993-01-13T00:00:00" u="1"/>
        <d v="2020-03-03T00:00:00" u="1"/>
        <d v="1990-03-05T00:00:00" u="1"/>
        <d v="1994-01-13T00:00:00" u="1"/>
        <d v="1991-03-05T00:00:00" u="1"/>
        <d v="1993-02-09T00:00:00" u="1"/>
        <d v="1995-01-13T00:00:00" u="1"/>
        <d v="1992-03-05T00:00:00" u="1"/>
        <d v="1994-02-09T00:00:00" u="1"/>
        <d v="1993-03-05T00:00:00" u="1"/>
        <d v="1995-02-09T00:00:00" u="1"/>
        <d v="1997-01-13T00:00:00" u="1"/>
        <d v="1996-02-09T00:00:00" u="1"/>
        <d v="1998-01-13T00:00:00" u="1"/>
        <d v="1999-01-13T00:00:00" u="1"/>
        <d v="1996-03-05T00:00:00" u="1"/>
        <d v="1998-02-09T00:00:00" u="1"/>
        <d v="2000-01-13T00:00:00" u="1"/>
        <d v="1997-03-05T00:00:00" u="1"/>
        <d v="1999-02-09T00:00:00" u="1"/>
        <d v="1998-03-05T00:00:00" u="1"/>
        <d v="2000-02-09T00:00:00" u="1"/>
        <d v="1999-03-05T00:00:00" u="1"/>
        <d v="2001-02-09T00:00:00" u="1"/>
        <d v="2003-01-13T00:00:00" u="1"/>
        <d v="2004-01-13T00:00:00" u="1"/>
        <d v="2001-03-05T00:00:00" u="1"/>
        <d v="2005-01-13T00:00:00" u="1"/>
        <d v="2002-03-05T00:00:00" u="1"/>
        <d v="2004-02-09T00:00:00" u="1"/>
        <d v="2006-01-13T00:00:00" u="1"/>
        <d v="2003-03-05T00:00:00" u="1"/>
        <d v="2005-02-09T00:00:00" u="1"/>
        <d v="2004-03-05T00:00:00" u="1"/>
        <d v="2006-02-09T00:00:00" u="1"/>
        <d v="2007-02-09T00:00:00" u="1"/>
        <d v="2009-01-13T00:00:00" u="1"/>
        <d v="2010-01-13T00:00:00" u="1"/>
        <d v="2007-03-05T00:00:00" u="1"/>
        <d v="2009-02-09T00:00:00" u="1"/>
        <d v="2011-01-13T00:00:00" u="1"/>
        <d v="1981-01-15T00:00:00" u="1"/>
        <d v="2008-03-05T00:00:00" u="1"/>
        <d v="2010-02-09T00:00:00" u="1"/>
        <d v="2012-01-13T00:00:00" u="1"/>
        <d v="1982-01-15T00:00:00" u="1"/>
        <d v="2009-03-05T00:00:00" u="1"/>
        <d v="2011-02-09T00:00:00" u="1"/>
        <d v="1981-02-11T00:00:00" u="1"/>
        <d v="2010-03-05T00:00:00" u="1"/>
        <d v="2012-02-09T00:00:00" u="1"/>
        <d v="2014-01-13T00:00:00" u="1"/>
        <d v="1982-02-11T00:00:00" u="1"/>
        <d v="2015-01-13T00:00:00" u="1"/>
        <d v="1983-02-11T00:00:00" u="1"/>
        <d v="1985-01-15T00:00:00" u="1"/>
        <d v="2012-03-05T00:00:00" u="1"/>
        <d v="2016-01-13T00:00:00" u="1"/>
        <d v="1986-01-15T00:00:00" u="1"/>
        <d v="2013-03-05T00:00:00" u="1"/>
        <d v="2015-02-09T00:00:00" u="1"/>
        <d v="2017-01-13T00:00:00" u="1"/>
        <d v="1981-04-03T00:00:00" u="1"/>
        <d v="1983-03-07T00:00:00" u="1"/>
        <d v="1985-02-11T00:00:00" u="1"/>
        <d v="1987-01-15T00:00:00" u="1"/>
        <d v="2014-03-05T00:00:00" u="1"/>
        <d v="2016-02-09T00:00:00" u="1"/>
        <d v="1984-03-07T00:00:00" u="1"/>
        <d v="1986-02-11T00:00:00" u="1"/>
        <d v="1988-01-15T00:00:00" u="1"/>
        <d v="2015-03-05T00:00:00" u="1"/>
        <d v="2017-02-09T00:00:00" u="1"/>
        <d v="1985-03-07T00:00:00" u="1"/>
        <d v="1987-02-11T00:00:00" u="1"/>
        <d v="2018-02-09T00:00:00" u="1"/>
        <d v="2020-01-13T00:00:00" u="1"/>
        <d v="1984-04-03T00:00:00" u="1"/>
        <d v="1986-03-07T00:00:00" u="1"/>
        <d v="1988-02-11T00:00:00" u="1"/>
        <d v="1990-01-15T00:00:00" u="1"/>
        <d v="1985-04-03T00:00:00" u="1"/>
        <d v="1991-01-15T00:00:00" u="1"/>
        <d v="2018-03-05T00:00:00" u="1"/>
        <d v="1986-04-03T00:00:00" u="1"/>
        <d v="1988-03-07T00:00:00" u="1"/>
        <d v="1992-01-15T00:00:00" u="1"/>
        <d v="2019-03-05T00:00:00" u="1"/>
        <d v="1987-04-03T00:00:00" u="1"/>
        <d v="1989-03-07T00:00:00" u="1"/>
        <d v="1991-02-11T00:00:00" u="1"/>
        <d v="1993-01-15T00:00:00" u="1"/>
        <d v="2020-03-05T00:00:00" u="1"/>
        <d v="1990-03-07T00:00:00" u="1"/>
        <d v="1992-02-11T00:00:00" u="1"/>
        <d v="1989-04-03T00:00:00" u="1"/>
        <d v="1991-03-07T00:00:00" u="1"/>
        <d v="1993-02-11T00:00:00" u="1"/>
        <d v="1990-04-03T00:00:00" u="1"/>
        <d v="1994-02-11T00:00:00" u="1"/>
        <d v="1996-01-15T00:00:00" u="1"/>
        <d v="1991-04-03T00:00:00" u="1"/>
        <d v="1997-01-15T00:00:00" u="1"/>
        <d v="1992-04-03T00:00:00" u="1"/>
        <d v="1994-03-07T00:00:00" u="1"/>
        <d v="1998-01-15T00:00:00" u="1"/>
        <d v="1995-03-07T00:00:00" u="1"/>
        <d v="1997-02-11T00:00:00" u="1"/>
        <d v="1999-01-15T00:00:00" u="1"/>
        <d v="1996-03-07T00:00:00" u="1"/>
        <d v="1998-02-11T00:00:00" u="1"/>
        <d v="1995-04-03T00:00:00" u="1"/>
        <d v="1997-03-07T00:00:00" u="1"/>
        <d v="1999-02-11T00:00:00" u="1"/>
        <d v="1996-04-03T00:00:00" u="1"/>
        <d v="2000-02-11T00:00:00" u="1"/>
        <d v="2002-01-15T00:00:00" u="1"/>
        <d v="1997-04-03T00:00:00" u="1"/>
        <d v="2003-01-15T00:00:00" u="1"/>
        <d v="1998-04-03T00:00:00" u="1"/>
        <d v="2000-03-07T00:00:00" u="1"/>
        <d v="2002-02-11T00:00:00" u="1"/>
        <d v="2004-01-15T00:00:00" u="1"/>
        <d v="2001-03-07T00:00:00" u="1"/>
        <d v="2003-02-11T00:00:00" u="1"/>
        <d v="2000-04-03T00:00:00" u="1"/>
        <d v="2002-03-07T00:00:00" u="1"/>
        <d v="2004-02-11T00:00:00" u="1"/>
        <d v="2001-04-03T00:00:00" u="1"/>
        <d v="2003-03-07T00:00:00" u="1"/>
        <d v="2005-02-11T00:00:00" u="1"/>
        <d v="2002-04-03T00:00:00" u="1"/>
        <d v="2008-01-15T00:00:00" u="1"/>
        <d v="2003-04-03T00:00:00" u="1"/>
        <d v="2005-03-07T00:00:00" u="1"/>
        <d v="2009-01-15T00:00:00" u="1"/>
        <d v="2006-03-07T00:00:00" u="1"/>
        <d v="2008-02-11T00:00:00" u="1"/>
        <d v="2010-01-15T00:00:00" u="1"/>
        <d v="2007-03-07T00:00:00" u="1"/>
        <d v="2009-02-11T00:00:00" u="1"/>
        <d v="2006-04-03T00:00:00" u="1"/>
        <d v="2008-03-07T00:00:00" u="1"/>
        <d v="2010-02-11T00:00:00" u="1"/>
        <d v="2007-04-03T00:00:00" u="1"/>
        <d v="2011-02-11T00:00:00" u="1"/>
        <d v="2013-01-15T00:00:00" u="1"/>
        <d v="1981-02-13T00:00:00" u="1"/>
        <d v="1983-01-17T00:00:00" u="1"/>
        <d v="2008-04-03T00:00:00" u="1"/>
        <d v="2014-01-15T00:00:00" u="1"/>
        <d v="1984-01-17T00:00:00" u="1"/>
        <d v="2009-04-03T00:00:00" u="1"/>
        <d v="2011-03-07T00:00:00" u="1"/>
        <d v="2013-02-11T00:00:00" u="1"/>
        <d v="2015-01-15T00:00:00" u="1"/>
        <d v="1981-03-09T00:00:00" u="1"/>
        <d v="1985-01-17T00:00:00" u="1"/>
        <d v="2012-03-07T00:00:00" u="1"/>
        <d v="2014-02-11T00:00:00" u="1"/>
        <d v="2016-01-15T00:00:00" u="1"/>
        <d v="1982-03-09T00:00:00" u="1"/>
        <d v="1984-02-13T00:00:00" u="1"/>
        <d v="1986-01-17T00:00:00" u="1"/>
        <d v="2013-03-07T00:00:00" u="1"/>
        <d v="2015-02-11T00:00:00" u="1"/>
        <d v="1983-03-09T00:00:00" u="1"/>
        <d v="1985-02-13T00:00:00" u="1"/>
        <d v="2012-04-03T00:00:00" u="1"/>
        <d v="2014-03-07T00:00:00" u="1"/>
        <d v="2016-02-11T00:00:00" u="1"/>
        <d v="1982-04-05T00:00:00" u="1"/>
        <d v="1984-03-09T00:00:00" u="1"/>
        <d v="1986-02-13T00:00:00" u="1"/>
        <d v="2013-04-03T00:00:00" u="1"/>
        <d v="2019-01-15T00:00:00" u="1"/>
        <d v="1983-04-05T00:00:00" u="1"/>
        <d v="1987-02-13T00:00:00" u="1"/>
        <d v="1989-01-17T00:00:00" u="1"/>
        <d v="2014-04-03T00:00:00" u="1"/>
        <d v="2016-03-07T00:00:00" u="1"/>
        <d v="2020-01-15T00:00:00" u="1"/>
        <d v="1984-04-05T00:00:00" u="1"/>
        <d v="1990-01-17T00:00:00" u="1"/>
        <d v="2017-03-07T00:00:00" u="1"/>
        <d v="2019-02-11T00:00:00" u="1"/>
        <d v="1987-03-09T00:00:00" u="1"/>
        <d v="1989-02-13T00:00:00" u="1"/>
        <d v="1991-01-17T00:00:00" u="1"/>
        <d v="2018-03-07T00:00:00" u="1"/>
        <d v="2020-02-11T00:00:00" u="1"/>
        <d v="1988-03-09T00:00:00" u="1"/>
        <d v="1990-02-13T00:00:00" u="1"/>
        <d v="1992-01-17T00:00:00" u="1"/>
        <d v="2017-04-03T00:00:00" u="1"/>
        <d v="2019-03-07T00:00:00" u="1"/>
        <d v="1989-03-09T00:00:00" u="1"/>
        <d v="1991-02-13T00:00:00" u="1"/>
        <d v="2018-04-03T00:00:00" u="1"/>
        <d v="1988-04-05T00:00:00" u="1"/>
        <d v="1990-03-09T00:00:00" u="1"/>
        <d v="1992-02-13T00:00:00" u="1"/>
        <d v="1994-01-17T00:00:00" u="1"/>
        <d v="2019-04-03T00:00:00" u="1"/>
        <d v="1989-04-05T00:00:00" u="1"/>
        <d v="1995-01-17T00:00:00" u="1"/>
        <d v="1990-04-05T00:00:00" u="1"/>
        <d v="1992-03-09T00:00:00" u="1"/>
        <d v="1996-01-17T00:00:00" u="1"/>
        <d v="1991-04-05T00:00:00" u="1"/>
        <d v="1993-03-09T00:00:00" u="1"/>
        <d v="1995-02-13T00:00:00" u="1"/>
        <d v="1997-01-17T00:00:00" u="1"/>
        <d v="1994-03-09T00:00:00" u="1"/>
        <d v="1996-02-13T00:00:00" u="1"/>
        <d v="1993-04-05T00:00:00" u="1"/>
        <d v="1995-03-09T00:00:00" u="1"/>
        <d v="1997-02-13T00:00:00" u="1"/>
        <d v="1994-04-05T00:00:00" u="1"/>
        <d v="1998-02-13T00:00:00" u="1"/>
        <d v="1995-04-05T00:00:00" u="1"/>
        <d v="2001-01-17T00:00:00" u="1"/>
        <d v="1998-03-09T00:00:00" u="1"/>
        <d v="2002-01-17T00:00:00" u="1"/>
        <d v="1999-03-09T00:00:00" u="1"/>
        <d v="2001-02-13T00:00:00" u="1"/>
        <d v="2003-01-17T00:00:00" u="1"/>
        <d v="2000-03-09T00:00:00" u="1"/>
        <d v="2002-02-13T00:00:00" u="1"/>
        <d v="1999-04-05T00:00:00" u="1"/>
        <d v="2001-03-09T00:00:00" u="1"/>
        <d v="2003-02-13T00:00:00" u="1"/>
        <d v="2000-04-05T00:00:00" u="1"/>
        <d v="2004-02-13T00:00:00" u="1"/>
        <d v="2006-01-17T00:00:00" u="1"/>
        <d v="2001-04-05T00:00:00" u="1"/>
        <d v="2007-01-17T00:00:00" u="1"/>
        <d v="2002-04-05T00:00:00" u="1"/>
        <d v="2004-03-09T00:00:00" u="1"/>
        <d v="2006-02-13T00:00:00" u="1"/>
        <d v="2008-01-17T00:00:00" u="1"/>
        <d v="2005-03-09T00:00:00" u="1"/>
        <d v="2007-02-13T00:00:00" u="1"/>
        <d v="2004-04-05T00:00:00" u="1"/>
        <d v="2006-03-09T00:00:00" u="1"/>
        <d v="2008-02-13T00:00:00" u="1"/>
        <d v="2005-04-05T00:00:00" u="1"/>
        <d v="2007-03-09T00:00:00" u="1"/>
        <d v="2009-02-13T00:00:00" u="1"/>
        <d v="1981-01-19T00:00:00" u="1"/>
        <d v="2006-04-05T00:00:00" u="1"/>
        <d v="2012-01-17T00:00:00" u="1"/>
        <d v="1982-01-19T00:00:00" u="1"/>
        <d v="2007-04-05T00:00:00" u="1"/>
        <d v="2009-03-09T00:00:00" u="1"/>
        <d v="2013-01-17T00:00:00" u="1"/>
        <d v="1983-01-19T00:00:00" u="1"/>
        <d v="2010-03-09T00:00:00" u="1"/>
        <d v="2012-02-13T00:00:00" u="1"/>
        <d v="2014-01-17T00:00:00" u="1"/>
        <d v="1984-01-19T00:00:00" u="1"/>
        <d v="2011-03-09T00:00:00" u="1"/>
        <d v="2013-02-13T00:00:00" u="1"/>
        <d v="1981-03-11T00:00:00" u="1"/>
        <d v="1983-02-15T00:00:00" u="1"/>
        <d v="2010-04-05T00:00:00" u="1"/>
        <d v="2012-03-09T00:00:00" u="1"/>
        <d v="2014-02-13T00:00:00" u="1"/>
        <d v="1982-03-11T00:00:00" u="1"/>
        <d v="1984-02-15T00:00:00" u="1"/>
        <d v="2011-04-05T00:00:00" u="1"/>
        <d v="2015-02-13T00:00:00" u="1"/>
        <d v="2017-01-17T00:00:00" u="1"/>
        <d v="1981-04-07T00:00:00" u="1"/>
        <d v="1983-03-11T00:00:00" u="1"/>
        <d v="1985-02-15T00:00:00" u="1"/>
        <d v="1987-01-19T00:00:00" u="1"/>
        <d v="2012-04-05T00:00:00" u="1"/>
        <d v="2018-01-17T00:00:00" u="1"/>
        <d v="1982-04-07T00:00:00" u="1"/>
        <d v="1988-01-19T00:00:00" u="1"/>
        <d v="2013-04-05T00:00:00" u="1"/>
        <d v="2015-03-09T00:00:00" u="1"/>
        <d v="2017-02-13T00:00:00" u="1"/>
        <d v="2019-01-17T00:00:00" u="1"/>
        <d v="1983-04-07T00:00:00" u="1"/>
        <d v="1985-03-11T00:00:00" u="1"/>
        <d v="1989-01-19T00:00:00" u="1"/>
        <d v="2016-03-09T00:00:00" u="1"/>
        <d v="2018-02-13T00:00:00" u="1"/>
        <d v="2020-01-17T00:00:00" u="1"/>
        <d v="1982-05-03T00:00:00" u="1"/>
        <d v="1986-03-11T00:00:00" u="1"/>
        <d v="1990-01-19T00:00:00" u="1"/>
        <d v="2017-03-09T00:00:00" u="1"/>
        <d v="2019-02-13T00:00:00" u="1"/>
        <d v="1983-05-03T00:00:00" u="1"/>
        <d v="1987-03-11T00:00:00" u="1"/>
        <d v="1989-02-15T00:00:00" u="1"/>
        <d v="2016-04-05T00:00:00" u="1"/>
        <d v="2018-03-09T00:00:00" u="1"/>
        <d v="2020-02-13T00:00:00" u="1"/>
        <d v="1984-05-03T00:00:00" u="1"/>
        <d v="1986-04-07T00:00:00" u="1"/>
        <d v="1988-03-11T00:00:00" u="1"/>
        <d v="1990-02-15T00:00:00" u="1"/>
        <d v="2017-04-05T00:00:00" u="1"/>
        <d v="1985-05-03T00:00:00" u="1"/>
        <d v="1987-04-07T00:00:00" u="1"/>
        <d v="1991-02-15T00:00:00" u="1"/>
        <d v="1993-01-19T00:00:00" u="1"/>
        <d v="2018-04-05T00:00:00" u="1"/>
        <d v="1988-04-07T00:00:00" u="1"/>
        <d v="1994-01-19T00:00:00" u="1"/>
        <d v="2019-04-05T00:00:00" u="1"/>
        <d v="1989-04-07T00:00:00" u="1"/>
        <d v="1991-03-11T00:00:00" u="1"/>
        <d v="1995-01-19T00:00:00" u="1"/>
        <d v="1988-05-03T00:00:00" u="1"/>
        <d v="1992-03-11T00:00:00" u="1"/>
        <d v="1994-02-15T00:00:00" u="1"/>
        <d v="1996-01-19T00:00:00" u="1"/>
        <d v="1989-05-03T00:00:00" u="1"/>
        <d v="1993-03-11T00:00:00" u="1"/>
        <d v="1995-02-15T00:00:00" u="1"/>
        <d v="1990-05-03T00:00:00" u="1"/>
        <d v="1992-04-07T00:00:00" u="1"/>
        <d v="1994-03-11T00:00:00" u="1"/>
        <d v="1996-02-15T00:00:00" u="1"/>
        <d v="1991-05-03T00:00:00" u="1"/>
        <d v="1993-04-07T00:00:00" u="1"/>
        <d v="1999-01-19T00:00:00" u="1"/>
        <d v="1994-04-07T00:00:00" u="1"/>
        <d v="1996-03-11T00:00:00" u="1"/>
        <d v="2000-01-19T00:00:00" u="1"/>
        <d v="1993-05-03T00:00:00" u="1"/>
        <d v="1995-04-07T00:00:00" u="1"/>
        <d v="1997-03-11T00:00:00" u="1"/>
        <d v="2001-01-19T00:00:00" u="1"/>
        <d v="1994-05-03T00:00:00" u="1"/>
        <d v="1998-03-11T00:00:00" u="1"/>
        <d v="2000-02-15T00:00:00" u="1"/>
        <d v="1995-05-03T00:00:00" u="1"/>
        <d v="1997-04-07T00:00:00" u="1"/>
        <d v="1999-03-11T00:00:00" u="1"/>
        <d v="2001-02-15T00:00:00" u="1"/>
        <d v="1996-05-03T00:00:00" u="1"/>
        <d v="1998-04-07T00:00:00" u="1"/>
        <d v="2002-02-15T00:00:00" u="1"/>
        <d v="1999-04-07T00:00:00" u="1"/>
        <d v="2005-01-19T00:00:00" u="1"/>
        <d v="2000-04-07T00:00:00" u="1"/>
        <d v="2002-03-11T00:00:00" u="1"/>
        <d v="2006-01-19T00:00:00" u="1"/>
        <d v="1999-05-03T00:00:00" u="1"/>
        <d v="2003-03-11T00:00:00" u="1"/>
        <d v="2005-02-15T00:00:00" u="1"/>
        <d v="2007-01-19T00:00:00" u="1"/>
        <d v="2000-05-03T00:00:00" u="1"/>
        <d v="2004-03-11T00:00:00" u="1"/>
        <d v="2006-02-15T00:00:00" u="1"/>
        <d v="2001-05-03T00:00:00" u="1"/>
        <d v="2003-04-07T00:00:00" u="1"/>
        <d v="2005-03-11T00:00:00" u="1"/>
        <d v="2007-02-15T00:00:00" u="1"/>
        <d v="2002-05-03T00:00:00" u="1"/>
        <d v="2004-04-07T00:00:00" u="1"/>
        <d v="2008-02-15T00:00:00" u="1"/>
        <d v="2010-01-19T00:00:00" u="1"/>
        <d v="2005-04-07T00:00:00" u="1"/>
        <d v="2011-01-19T00:00:00" u="1"/>
        <d v="1981-01-21T00:00:00" u="1"/>
        <d v="2004-05-03T00:00:00" u="1"/>
        <d v="2006-04-07T00:00:00" u="1"/>
        <d v="2008-03-11T00:00:00" u="1"/>
        <d v="2012-01-19T00:00:00" u="1"/>
        <d v="1982-01-21T00:00:00" u="1"/>
        <d v="2005-05-03T00:00:00" u="1"/>
        <d v="2009-03-11T00:00:00" u="1"/>
        <d v="2011-02-15T00:00:00" u="1"/>
        <d v="1981-02-17T00:00:00" u="1"/>
        <d v="1983-01-21T00:00:00" u="1"/>
        <d v="2006-05-03T00:00:00" u="1"/>
        <d v="2008-04-07T00:00:00" u="1"/>
        <d v="2010-03-11T00:00:00" u="1"/>
        <d v="2012-02-15T00:00:00" u="1"/>
        <d v="1982-02-17T00:00:00" u="1"/>
        <d v="2007-05-03T00:00:00" u="1"/>
        <d v="2009-04-07T00:00:00" u="1"/>
        <d v="2011-03-11T00:00:00" u="1"/>
        <d v="2013-02-15T00:00:00" u="1"/>
        <d v="1981-03-13T00:00:00" u="1"/>
        <d v="1983-02-17T00:00:00" u="1"/>
        <d v="1985-01-21T00:00:00" u="1"/>
        <d v="2010-04-07T00:00:00" u="1"/>
        <d v="2016-01-19T00:00:00" u="1"/>
        <d v="1984-02-17T00:00:00" u="1"/>
        <d v="1986-01-21T00:00:00" u="1"/>
        <d v="2011-04-07T00:00:00" u="1"/>
        <d v="2013-03-11T00:00:00" u="1"/>
        <d v="2017-01-19T00:00:00" u="1"/>
        <d v="1981-04-09T00:00:00" u="1"/>
        <d v="1987-01-21T00:00:00" u="1"/>
        <d v="2010-05-03T00:00:00" u="1"/>
        <d v="2014-03-11T00:00:00" u="1"/>
        <d v="2018-01-19T00:00:00" u="1"/>
        <d v="1984-03-13T00:00:00" u="1"/>
        <d v="1988-01-21T00:00:00" u="1"/>
        <d v="2011-05-03T00:00:00" u="1"/>
        <d v="2015-03-11T00:00:00" u="1"/>
        <d v="2017-02-15T00:00:00" u="1"/>
        <d v="1981-05-05T00:00:00" u="1"/>
        <d v="1985-03-13T00:00:00" u="1"/>
        <d v="1987-02-17T00:00:00" u="1"/>
        <d v="2012-05-03T00:00:00" u="1"/>
        <d v="2014-04-07T00:00:00" u="1"/>
        <d v="2016-03-11T00:00:00" u="1"/>
        <d v="2018-02-15T00:00:00" u="1"/>
        <d v="1982-05-05T00:00:00" u="1"/>
        <d v="1984-04-09T00:00:00" u="1"/>
        <d v="1986-03-13T00:00:00" u="1"/>
        <d v="1988-02-17T00:00:00" u="1"/>
        <d v="2013-05-03T00:00:00" u="1"/>
        <d v="2015-04-07T00:00:00" u="1"/>
        <d v="2019-02-15T00:00:00" u="1"/>
        <d v="1983-05-05T00:00:00" u="1"/>
        <d v="1985-04-09T00:00:00" u="1"/>
        <d v="1987-03-13T00:00:00" u="1"/>
        <d v="1989-02-17T00:00:00" u="1"/>
        <d v="1991-01-21T00:00:00" u="1"/>
        <d v="2016-04-07T00:00:00" u="1"/>
        <d v="1986-04-09T00:00:00" u="1"/>
        <d v="1992-01-21T00:00:00" u="1"/>
        <d v="2017-04-07T00:00:00" u="1"/>
        <d v="2019-03-11T00:00:00" u="1"/>
        <d v="1987-04-09T00:00:00" u="1"/>
        <d v="1989-03-13T00:00:00" u="1"/>
        <d v="1993-01-21T00:00:00" u="1"/>
        <d v="2016-05-03T00:00:00" u="1"/>
        <d v="1986-05-05T00:00:00" u="1"/>
        <d v="1990-03-13T00:00:00" u="1"/>
        <d v="1994-01-21T00:00:00" u="1"/>
        <d v="2017-05-03T00:00:00" u="1"/>
        <d v="1987-05-05T00:00:00" u="1"/>
        <d v="1991-03-13T00:00:00" u="1"/>
        <d v="1993-02-17T00:00:00" u="1"/>
        <d v="2018-05-03T00:00:00" u="1"/>
        <d v="1988-05-05T00:00:00" u="1"/>
        <d v="1990-04-09T00:00:00" u="1"/>
        <d v="1992-03-13T00:00:00" u="1"/>
        <d v="1994-02-17T00:00:00" u="1"/>
        <d v="2019-05-03T00:00:00" u="1"/>
        <d v="1989-05-05T00:00:00" u="1"/>
        <d v="1991-04-09T00:00:00" u="1"/>
        <d v="1995-02-17T00:00:00" u="1"/>
        <d v="1997-01-21T00:00:00" u="1"/>
        <d v="1992-04-09T00:00:00" u="1"/>
        <d v="1998-01-21T00:00:00" u="1"/>
        <d v="1995-03-13T00:00:00" u="1"/>
        <d v="1999-01-21T00:00:00" u="1"/>
        <d v="1992-05-05T00:00:00" u="1"/>
        <d v="1996-03-13T00:00:00" u="1"/>
        <d v="1998-02-17T00:00:00" u="1"/>
        <d v="2000-01-21T00:00:00" u="1"/>
        <d v="1993-05-05T00:00:00" u="1"/>
        <d v="1997-03-13T00:00:00" u="1"/>
        <d v="1999-02-17T00:00:00" u="1"/>
        <d v="1994-05-05T00:00:00" u="1"/>
        <d v="1996-04-09T00:00:00" u="1"/>
        <d v="1998-03-13T00:00:00" u="1"/>
        <d v="2000-02-17T00:00:00" u="1"/>
        <d v="1995-05-05T00:00:00" u="1"/>
        <d v="1997-04-09T00:00:00" u="1"/>
        <d v="2003-01-21T00:00:00" u="1"/>
        <d v="1998-04-09T00:00:00" u="1"/>
        <d v="2000-03-13T00:00:00" u="1"/>
        <d v="2004-01-21T00:00:00" u="1"/>
        <d v="1997-05-05T00:00:00" u="1"/>
        <d v="1999-04-09T00:00:00" u="1"/>
        <d v="2001-03-13T00:00:00" u="1"/>
        <d v="2005-01-21T00:00:00" u="1"/>
        <d v="1998-05-05T00:00:00" u="1"/>
        <d v="2002-03-13T00:00:00" u="1"/>
        <d v="2004-02-17T00:00:00" u="1"/>
        <d v="1999-05-05T00:00:00" u="1"/>
        <d v="2001-04-09T00:00:00" u="1"/>
        <d v="2003-03-13T00:00:00" u="1"/>
        <d v="2005-02-17T00:00:00" u="1"/>
        <d v="2000-05-05T00:00:00" u="1"/>
        <d v="2002-04-09T00:00:00" u="1"/>
        <d v="2006-02-17T00:00:00" u="1"/>
        <d v="2003-04-09T00:00:00" u="1"/>
        <d v="2009-01-21T00:00:00" u="1"/>
        <d v="2006-03-13T00:00:00" u="1"/>
        <d v="2010-01-21T00:00:00" u="1"/>
        <d v="2003-05-05T00:00:00" u="1"/>
        <d v="2007-03-13T00:00:00" u="1"/>
        <d v="2009-02-17T00:00:00" u="1"/>
        <d v="2011-01-21T00:00:00" u="1"/>
        <d v="1981-01-23T00:00:00" u="1"/>
        <d v="2004-05-05T00:00:00" u="1"/>
        <d v="2008-03-13T00:00:00" u="1"/>
        <d v="2010-02-17T00:00:00" u="1"/>
        <d v="2005-05-05T00:00:00" u="1"/>
        <d v="2007-04-09T00:00:00" u="1"/>
        <d v="2009-03-13T00:00:00" u="1"/>
        <d v="2011-02-17T00:00:00" u="1"/>
        <d v="1981-02-19T00:00:00" u="1"/>
        <d v="2006-05-05T00:00:00" u="1"/>
        <d v="2008-04-09T00:00:00" u="1"/>
        <d v="2012-02-17T00:00:00" u="1"/>
        <d v="2014-01-21T00:00:00" u="1"/>
        <d v="1982-02-19T00:00:00" u="1"/>
        <d v="1984-01-23T00:00:00" u="1"/>
        <d v="2009-04-09T00:00:00" u="1"/>
        <d v="2015-01-21T00:00:00" u="1"/>
        <d v="1985-01-23T00:00:00" u="1"/>
        <d v="2008-05-05T00:00:00" u="1"/>
        <d v="2010-04-09T00:00:00" u="1"/>
        <d v="2012-03-13T00:00:00" u="1"/>
        <d v="2016-01-21T00:00:00" u="1"/>
        <d v="1982-03-15T00:00:00" u="1"/>
        <d v="1986-01-23T00:00:00" u="1"/>
        <d v="2009-05-05T00:00:00" u="1"/>
        <d v="2013-03-13T00:00:00" u="1"/>
        <d v="2015-02-17T00:00:00" u="1"/>
        <d v="1983-03-15T00:00:00" u="1"/>
        <d v="1985-02-19T00:00:00" u="1"/>
        <d v="1987-01-23T00:00:00" u="1"/>
        <d v="2010-05-05T00:00:00" u="1"/>
        <d v="2012-04-09T00:00:00" u="1"/>
        <d v="2014-03-13T00:00:00" u="1"/>
        <d v="2016-02-17T00:00:00" u="1"/>
        <d v="1984-03-15T00:00:00" u="1"/>
        <d v="1986-02-19T00:00:00" u="1"/>
        <d v="2011-05-05T00:00:00" u="1"/>
        <d v="2013-04-09T00:00:00" u="1"/>
        <d v="2015-03-13T00:00:00" u="1"/>
        <d v="2017-02-17T00:00:00" u="1"/>
        <d v="1981-05-07T00:00:00" u="1"/>
        <d v="1983-04-11T00:00:00" u="1"/>
        <d v="1985-03-15T00:00:00" u="1"/>
        <d v="1987-02-19T00:00:00" u="1"/>
        <d v="1989-01-23T00:00:00" u="1"/>
        <d v="2014-04-09T00:00:00" u="1"/>
        <d v="2020-01-21T00:00:00" u="1"/>
        <d v="1982-05-07T00:00:00" u="1"/>
        <d v="1984-04-11T00:00:00" u="1"/>
        <d v="1988-02-19T00:00:00" u="1"/>
        <d v="1990-01-23T00:00:00" u="1"/>
        <d v="2015-04-09T00:00:00" u="1"/>
        <d v="2017-03-13T00:00:00" u="1"/>
        <d v="1981-06-03T00:00:00" u="1"/>
        <d v="1985-04-11T00:00:00" u="1"/>
        <d v="1991-01-23T00:00:00" u="1"/>
        <d v="2014-05-05T00:00:00" u="1"/>
        <d v="2018-03-13T00:00:00" u="1"/>
        <d v="1982-06-03T00:00:00" u="1"/>
        <d v="1984-05-07T00:00:00" u="1"/>
        <d v="1986-04-11T00:00:00" u="1"/>
        <d v="1988-03-15T00:00:00" u="1"/>
        <d v="1992-01-23T00:00:00" u="1"/>
        <d v="2015-05-05T00:00:00" u="1"/>
        <d v="2019-03-13T00:00:00" u="1"/>
        <d v="1983-06-03T00:00:00" u="1"/>
        <d v="1985-05-07T00:00:00" u="1"/>
        <d v="1989-03-15T00:00:00" u="1"/>
        <d v="1991-02-19T00:00:00" u="1"/>
        <d v="2016-05-05T00:00:00" u="1"/>
        <d v="2018-04-09T00:00:00" u="1"/>
        <d v="1986-05-07T00:00:00" u="1"/>
        <d v="1988-04-11T00:00:00" u="1"/>
        <d v="1990-03-15T00:00:00" u="1"/>
        <d v="1992-02-19T00:00:00" u="1"/>
        <d v="2017-05-05T00:00:00" u="1"/>
        <d v="2019-04-09T00:00:00" u="1"/>
        <d v="1985-06-03T00:00:00" u="1"/>
        <d v="1987-05-07T00:00:00" u="1"/>
        <d v="1989-04-11T00:00:00" u="1"/>
        <d v="1991-03-15T00:00:00" u="1"/>
        <d v="1993-02-19T00:00:00" u="1"/>
        <d v="1995-01-23T00:00:00" u="1"/>
        <d v="1986-06-03T00:00:00" u="1"/>
        <d v="1990-04-11T00:00:00" u="1"/>
        <d v="1996-01-23T00:00:00" u="1"/>
        <d v="1987-06-03T00:00:00" u="1"/>
        <d v="1991-04-11T00:00:00" u="1"/>
        <d v="1993-03-15T00:00:00" u="1"/>
        <d v="1997-01-23T00:00:00" u="1"/>
        <d v="1988-06-03T00:00:00" u="1"/>
        <d v="1990-05-07T00:00:00" u="1"/>
        <d v="1994-03-15T00:00:00" u="1"/>
        <d v="1998-01-23T00:00:00" u="1"/>
        <d v="1991-05-07T00:00:00" u="1"/>
        <d v="1995-03-15T00:00:00" u="1"/>
        <d v="1997-02-19T00:00:00" u="1"/>
        <d v="1992-05-07T00:00:00" u="1"/>
        <d v="1994-04-11T00:00:00" u="1"/>
        <d v="1996-03-15T00:00:00" u="1"/>
        <d v="1998-02-19T00:00:00" u="1"/>
        <d v="1991-06-03T00:00:00" u="1"/>
        <d v="1993-05-07T00:00:00" u="1"/>
        <d v="1995-04-11T00:00:00" u="1"/>
        <d v="1999-02-19T00:00:00" u="1"/>
        <d v="2001-01-23T00:00:00" u="1"/>
        <d v="1992-06-03T00:00:00" u="1"/>
        <d v="1996-04-11T00:00:00" u="1"/>
        <d v="2002-01-23T00:00:00" u="1"/>
        <d v="1993-06-03T00:00:00" u="1"/>
        <d v="1997-04-11T00:00:00" u="1"/>
        <d v="1999-03-15T00:00:00" u="1"/>
        <d v="2003-01-23T00:00:00" u="1"/>
        <d v="1994-06-03T00:00:00" u="1"/>
        <d v="1996-05-07T00:00:00" u="1"/>
        <d v="2000-03-15T00:00:00" u="1"/>
        <d v="2002-02-19T00:00:00" u="1"/>
        <d v="2004-01-23T00:00:00" u="1"/>
        <d v="1997-05-07T00:00:00" u="1"/>
        <d v="2001-03-15T00:00:00" u="1"/>
        <d v="2003-02-19T00:00:00" u="1"/>
        <d v="1996-06-03T00:00:00" u="1"/>
        <d v="1998-05-07T00:00:00" u="1"/>
        <d v="2000-04-11T00:00:00" u="1"/>
        <d v="2002-03-15T00:00:00" u="1"/>
        <d v="2004-02-19T00:00:00" u="1"/>
        <d v="2006-01-23T00:00:00" u="1"/>
        <d v="1997-06-03T00:00:00" u="1"/>
        <d v="1999-05-07T00:00:00" u="1"/>
        <d v="2001-04-11T00:00:00" u="1"/>
        <d v="2007-01-23T00:00:00" u="1"/>
        <d v="1998-06-03T00:00:00" u="1"/>
        <d v="2002-04-11T00:00:00" u="1"/>
        <d v="2004-03-15T00:00:00" u="1"/>
        <d v="2008-01-23T00:00:00" u="1"/>
        <d v="1999-06-03T00:00:00" u="1"/>
        <d v="2001-05-07T00:00:00" u="1"/>
        <d v="2003-04-11T00:00:00" u="1"/>
        <d v="2005-03-15T00:00:00" u="1"/>
        <d v="2009-01-23T00:00:00" u="1"/>
        <d v="2002-05-07T00:00:00" u="1"/>
        <d v="2006-03-15T00:00:00" u="1"/>
        <d v="2008-02-19T00:00:00" u="1"/>
        <d v="2003-05-07T00:00:00" u="1"/>
        <d v="2005-04-11T00:00:00" u="1"/>
        <d v="2007-03-15T00:00:00" u="1"/>
        <d v="2009-02-19T00:00:00" u="1"/>
        <d v="2002-06-03T00:00:00" u="1"/>
        <d v="2004-05-07T00:00:00" u="1"/>
        <d v="2006-04-11T00:00:00" u="1"/>
        <d v="2010-02-19T00:00:00" u="1"/>
        <d v="2012-01-23T00:00:00" u="1"/>
        <d v="1982-01-25T00:00:00" u="1"/>
        <d v="2003-06-03T00:00:00" u="1"/>
        <d v="2007-04-11T00:00:00" u="1"/>
        <d v="2013-01-23T00:00:00" u="1"/>
        <d v="1983-01-25T00:00:00" u="1"/>
        <d v="2004-06-03T00:00:00" u="1"/>
        <d v="2008-04-11T00:00:00" u="1"/>
        <d v="2010-03-15T00:00:00" u="1"/>
        <d v="2014-01-23T00:00:00" u="1"/>
        <d v="1984-01-25T00:00:00" u="1"/>
        <d v="2005-06-03T00:00:00" u="1"/>
        <d v="2007-05-07T00:00:00" u="1"/>
        <d v="2011-03-15T00:00:00" u="1"/>
        <d v="2013-02-19T00:00:00" u="1"/>
        <d v="2015-01-23T00:00:00" u="1"/>
        <d v="1981-03-17T00:00:00" u="1"/>
        <d v="1985-01-25T00:00:00" u="1"/>
        <d v="2008-05-07T00:00:00" u="1"/>
        <d v="2012-03-15T00:00:00" u="1"/>
        <d v="2014-02-19T00:00:00" u="1"/>
        <d v="1982-03-17T00:00:00" u="1"/>
        <d v="1984-02-21T00:00:00" u="1"/>
        <d v="2009-05-07T00:00:00" u="1"/>
        <d v="2011-04-11T00:00:00" u="1"/>
        <d v="2013-03-15T00:00:00" u="1"/>
        <d v="2015-02-19T00:00:00" u="1"/>
        <d v="2017-01-23T00:00:00" u="1"/>
        <d v="1981-04-13T00:00:00" u="1"/>
        <d v="1983-03-17T00:00:00" u="1"/>
        <d v="1985-02-21T00:00:00" u="1"/>
        <d v="2008-06-03T00:00:00" u="1"/>
        <d v="2010-05-07T00:00:00" u="1"/>
        <d v="2012-04-11T00:00:00" u="1"/>
        <d v="2016-02-19T00:00:00" u="1"/>
        <d v="2018-01-23T00:00:00" u="1"/>
        <d v="1982-04-13T00:00:00" u="1"/>
        <d v="1986-02-21T00:00:00" u="1"/>
        <d v="1988-01-25T00:00:00" u="1"/>
        <d v="2009-06-03T00:00:00" u="1"/>
        <d v="2013-04-11T00:00:00" u="1"/>
        <d v="2019-01-23T00:00:00" u="1"/>
        <d v="1983-04-13T00:00:00" u="1"/>
        <d v="1989-01-25T00:00:00" u="1"/>
        <d v="2010-06-03T00:00:00" u="1"/>
        <d v="2012-05-07T00:00:00" u="1"/>
        <d v="2014-04-11T00:00:00" u="1"/>
        <d v="2016-03-15T00:00:00" u="1"/>
        <d v="2020-01-23T00:00:00" u="1"/>
        <d v="1984-04-13T00:00:00" u="1"/>
        <d v="1986-03-17T00:00:00" u="1"/>
        <d v="1990-01-25T00:00:00" u="1"/>
        <d v="2011-06-03T00:00:00" u="1"/>
        <d v="2013-05-07T00:00:00" u="1"/>
        <d v="2017-03-15T00:00:00" u="1"/>
        <d v="2019-02-19T00:00:00" u="1"/>
        <d v="1981-06-05T00:00:00" u="1"/>
        <d v="1983-05-09T00:00:00" u="1"/>
        <d v="1987-03-17T00:00:00" u="1"/>
        <d v="1989-02-21T00:00:00" u="1"/>
        <d v="1991-01-25T00:00:00" u="1"/>
        <d v="2014-05-07T00:00:00" u="1"/>
        <d v="2016-04-11T00:00:00" u="1"/>
        <d v="2018-03-15T00:00:00" u="1"/>
        <d v="2020-02-19T00:00:00" u="1"/>
        <d v="1984-05-09T00:00:00" u="1"/>
        <d v="1988-03-17T00:00:00" u="1"/>
        <d v="1990-02-21T00:00:00" u="1"/>
        <d v="2013-06-03T00:00:00" u="1"/>
        <d v="2015-05-07T00:00:00" u="1"/>
        <d v="2017-04-11T00:00:00" u="1"/>
        <d v="2019-03-15T00:00:00" u="1"/>
        <d v="1985-05-09T00:00:00" u="1"/>
        <d v="1987-04-13T00:00:00" u="1"/>
        <d v="1989-03-17T00:00:00" u="1"/>
        <d v="1991-02-21T00:00:00" u="1"/>
        <d v="1993-01-25T00:00:00" u="1"/>
        <d v="2014-06-03T00:00:00" u="1"/>
        <d v="2018-04-11T00:00:00" u="1"/>
        <d v="1984-06-05T00:00:00" u="1"/>
        <d v="1986-05-09T00:00:00" u="1"/>
        <d v="1988-04-13T00:00:00" u="1"/>
        <d v="1992-02-21T00:00:00" u="1"/>
        <d v="1994-01-25T00:00:00" u="1"/>
        <d v="2015-06-03T00:00:00" u="1"/>
        <d v="2019-04-11T00:00:00" u="1"/>
        <d v="1985-06-05T00:00:00" u="1"/>
        <d v="1989-04-13T00:00:00" u="1"/>
        <d v="1995-01-25T00:00:00" u="1"/>
        <d v="2016-06-03T00:00:00" u="1"/>
        <d v="2018-05-07T00:00:00" u="1"/>
        <d v="1986-06-05T00:00:00" u="1"/>
        <d v="1988-05-09T00:00:00" u="1"/>
        <d v="1992-03-17T00:00:00" u="1"/>
        <d v="1996-01-25T00:00:00" u="1"/>
        <d v="2019-05-07T00:00:00" u="1"/>
        <d v="1987-06-05T00:00:00" u="1"/>
        <d v="1989-05-09T00:00:00" u="1"/>
        <d v="1993-03-17T00:00:00" u="1"/>
        <d v="1995-02-21T00:00:00" u="1"/>
        <d v="1990-05-09T00:00:00" u="1"/>
        <d v="1992-04-13T00:00:00" u="1"/>
        <d v="1994-03-17T00:00:00" u="1"/>
        <d v="1996-02-21T00:00:00" u="1"/>
        <d v="2019-06-03T00:00:00" u="1"/>
        <d v="1989-06-05T00:00:00" u="1"/>
        <d v="1991-05-09T00:00:00" u="1"/>
        <d v="1993-04-13T00:00:00" u="1"/>
        <d v="1995-03-17T00:00:00" u="1"/>
        <d v="1997-02-21T00:00:00" u="1"/>
        <d v="1999-01-25T00:00:00" u="1"/>
        <d v="1990-06-05T00:00:00" u="1"/>
        <d v="1994-04-13T00:00:00" u="1"/>
        <d v="2000-01-25T00:00:00" u="1"/>
        <d v="1991-06-05T00:00:00" u="1"/>
        <d v="1995-04-13T00:00:00" u="1"/>
        <d v="1997-03-17T00:00:00" u="1"/>
        <d v="2001-01-25T00:00:00" u="1"/>
        <d v="1992-06-05T00:00:00" u="1"/>
        <d v="1994-05-09T00:00:00" u="1"/>
        <d v="1998-03-17T00:00:00" u="1"/>
        <d v="2002-01-25T00:00:00" u="1"/>
        <d v="1995-05-09T00:00:00" u="1"/>
        <d v="1999-03-17T00:00:00" u="1"/>
        <d v="2001-02-21T00:00:00" u="1"/>
        <d v="1996-05-09T00:00:00" u="1"/>
        <d v="1998-04-13T00:00:00" u="1"/>
        <d v="2000-03-17T00:00:00" u="1"/>
        <d v="2002-02-21T00:00:00" u="1"/>
        <d v="1995-06-05T00:00:00" u="1"/>
        <d v="1997-05-09T00:00:00" u="1"/>
        <d v="1999-04-13T00:00:00" u="1"/>
        <d v="2003-02-21T00:00:00" u="1"/>
        <d v="2005-01-25T00:00:00" u="1"/>
        <d v="1996-06-05T00:00:00" u="1"/>
        <d v="2000-04-13T00:00:00" u="1"/>
        <d v="2006-01-25T00:00:00" u="1"/>
        <d v="1997-06-05T00:00:00" u="1"/>
        <d v="2003-03-17T00:00:00" u="1"/>
        <d v="2007-01-25T00:00:00" u="1"/>
        <d v="1998-06-05T00:00:00" u="1"/>
        <d v="2000-05-09T00:00:00" u="1"/>
        <d v="2004-03-17T00:00:00" u="1"/>
        <d v="2006-02-21T00:00:00" u="1"/>
        <d v="2008-01-25T00:00:00" u="1"/>
        <d v="2001-05-09T00:00:00" u="1"/>
        <d v="2005-03-17T00:00:00" u="1"/>
        <d v="2007-02-21T00:00:00" u="1"/>
        <d v="2000-06-05T00:00:00" u="1"/>
        <d v="2002-05-09T00:00:00" u="1"/>
        <d v="2004-04-13T00:00:00" u="1"/>
        <d v="2006-03-17T00:00:00" u="1"/>
        <d v="2008-02-21T00:00:00" u="1"/>
        <d v="2010-01-25T00:00:00" u="1"/>
        <d v="2001-06-05T00:00:00" u="1"/>
        <d v="2003-05-09T00:00:00" u="1"/>
        <d v="2005-04-13T00:00:00" u="1"/>
        <d v="2011-01-25T00:00:00" u="1"/>
        <d v="1981-01-27T00:00:00" u="1"/>
        <d v="2002-06-05T00:00:00" u="1"/>
        <d v="2006-04-13T00:00:00" u="1"/>
        <d v="2008-03-17T00:00:00" u="1"/>
        <d v="2012-01-25T00:00:00" u="1"/>
        <d v="1982-01-27T00:00:00" u="1"/>
        <d v="2003-06-05T00:00:00" u="1"/>
        <d v="2005-05-09T00:00:00" u="1"/>
        <d v="2007-04-13T00:00:00" u="1"/>
        <d v="2009-03-17T00:00:00" u="1"/>
        <d v="2013-01-25T00:00:00" u="1"/>
        <d v="1981-02-23T00:00:00" u="1"/>
        <d v="1983-01-27T00:00:00" u="1"/>
        <d v="2006-05-09T00:00:00" u="1"/>
        <d v="2010-03-17T00:00:00" u="1"/>
        <d v="2012-02-21T00:00:00" u="1"/>
        <d v="1982-02-23T00:00:00" u="1"/>
        <d v="1984-01-27T00:00:00" u="1"/>
        <d v="2007-05-09T00:00:00" u="1"/>
        <d v="2009-04-13T00:00:00" u="1"/>
        <d v="2011-03-17T00:00:00" u="1"/>
        <d v="2013-02-21T00:00:00" u="1"/>
        <d v="1981-03-19T00:00:00" u="1"/>
        <d v="1983-02-23T00:00:00" u="1"/>
        <d v="2006-06-05T00:00:00" u="1"/>
        <d v="2008-05-09T00:00:00" u="1"/>
        <d v="2010-04-13T00:00:00" u="1"/>
        <d v="2014-02-21T00:00:00" u="1"/>
        <d v="2016-01-25T00:00:00" u="1"/>
        <d v="1982-03-19T00:00:00" u="1"/>
        <d v="1984-02-23T00:00:00" u="1"/>
        <d v="1986-01-27T00:00:00" u="1"/>
        <d v="2007-06-05T00:00:00" u="1"/>
        <d v="2011-04-13T00:00:00" u="1"/>
        <d v="2017-01-25T00:00:00" u="1"/>
        <d v="1981-04-15T00:00:00" u="1"/>
        <d v="1987-01-27T00:00:00" u="1"/>
        <d v="2008-06-05T00:00:00" u="1"/>
        <d v="2012-04-13T00:00:00" u="1"/>
        <d v="2014-03-17T00:00:00" u="1"/>
        <d v="2018-01-25T00:00:00" u="1"/>
        <d v="1982-04-15T00:00:00" u="1"/>
        <d v="1984-03-19T00:00:00" u="1"/>
        <d v="1988-01-27T00:00:00" u="1"/>
        <d v="2009-06-05T00:00:00" u="1"/>
        <d v="2011-05-09T00:00:00" u="1"/>
        <d v="2015-03-17T00:00:00" u="1"/>
        <d v="2017-02-21T00:00:00" u="1"/>
        <d v="2019-01-25T00:00:00" u="1"/>
        <d v="1981-05-11T00:00:00" u="1"/>
        <d v="1983-04-15T00:00:00" u="1"/>
        <d v="1985-03-19T00:00:00" u="1"/>
        <d v="1987-02-23T00:00:00" u="1"/>
        <d v="1989-01-27T00:00:00" u="1"/>
        <d v="2012-05-09T00:00:00" u="1"/>
        <d v="2016-03-17T00:00:00" u="1"/>
        <d v="2018-02-21T00:00:00" u="1"/>
        <d v="1982-05-11T00:00:00" u="1"/>
        <d v="1986-03-19T00:00:00" u="1"/>
        <d v="1988-02-23T00:00:00" u="1"/>
        <d v="2013-05-09T00:00:00" u="1"/>
        <d v="2015-04-13T00:00:00" u="1"/>
        <d v="2017-03-17T00:00:00" u="1"/>
        <d v="2019-02-21T00:00:00" u="1"/>
        <d v="1983-05-11T00:00:00" u="1"/>
        <d v="1985-04-15T00:00:00" u="1"/>
        <d v="1987-03-19T00:00:00" u="1"/>
        <d v="1989-02-23T00:00:00" u="1"/>
        <d v="2012-06-05T00:00:00" u="1"/>
        <d v="2014-05-09T00:00:00" u="1"/>
        <d v="2016-04-13T00:00:00" u="1"/>
        <d v="2020-02-21T00:00:00" u="1"/>
        <d v="1982-06-07T00:00:00" u="1"/>
        <d v="1984-05-11T00:00:00" u="1"/>
        <d v="1986-04-15T00:00:00" u="1"/>
        <d v="1990-02-23T00:00:00" u="1"/>
        <d v="1992-01-27T00:00:00" u="1"/>
        <d v="2013-06-05T00:00:00" u="1"/>
        <d v="2017-04-13T00:00:00" u="1"/>
        <d v="1983-06-07T00:00:00" u="1"/>
        <d v="1987-04-15T00:00:00" u="1"/>
        <d v="1993-01-27T00:00:00" u="1"/>
        <d v="2014-06-05T00:00:00" u="1"/>
        <d v="2016-05-09T00:00:00" u="1"/>
        <d v="2018-04-13T00:00:00" u="1"/>
        <d v="1984-06-07T00:00:00" u="1"/>
        <d v="1988-04-15T00:00:00" u="1"/>
        <d v="1990-03-19T00:00:00" u="1"/>
        <d v="1994-01-27T00:00:00" u="1"/>
        <d v="2015-06-05T00:00:00" u="1"/>
        <d v="2017-05-09T00:00:00" u="1"/>
        <d v="1985-06-07T00:00:00" u="1"/>
        <d v="1987-05-11T00:00:00" u="1"/>
        <d v="1991-03-19T00:00:00" u="1"/>
        <d v="1993-02-23T00:00:00" u="1"/>
        <d v="1995-01-27T00:00:00" u="1"/>
        <d v="2018-05-09T00:00:00" u="1"/>
        <d v="1984-07-03T00:00:00" u="1"/>
        <d v="1988-05-11T00:00:00" u="1"/>
        <d v="1992-03-19T00:00:00" u="1"/>
        <d v="1994-02-23T00:00:00" u="1"/>
        <d v="2017-06-05T00:00:00" u="1"/>
        <d v="2019-05-09T00:00:00" u="1"/>
        <d v="1985-07-03T00:00:00" u="1"/>
        <d v="1989-05-11T00:00:00" u="1"/>
        <d v="1991-04-15T00:00:00" u="1"/>
        <d v="1993-03-19T00:00:00" u="1"/>
        <d v="1995-02-23T00:00:00" u="1"/>
        <d v="1997-01-27T00:00:00" u="1"/>
        <d v="2018-06-05T00:00:00" u="1"/>
        <d v="1986-07-03T00:00:00" u="1"/>
        <d v="1988-06-07T00:00:00" u="1"/>
        <d v="1990-05-11T00:00:00" u="1"/>
        <d v="1992-04-15T00:00:00" u="1"/>
        <d v="1996-02-23T00:00:00" u="1"/>
        <d v="1998-01-27T00:00:00" u="1"/>
        <d v="2019-06-05T00:00:00" u="1"/>
        <d v="1989-06-07T00:00:00" u="1"/>
        <d v="1993-04-15T00:00:00" u="1"/>
        <d v="1999-01-27T00:00:00" u="1"/>
        <d v="1990-06-07T00:00:00" u="1"/>
        <d v="1992-05-11T00:00:00" u="1"/>
        <d v="1994-04-15T00:00:00" u="1"/>
        <d v="1996-03-19T00:00:00" u="1"/>
        <d v="1998-02-23T00:00:00" u="1"/>
        <d v="2000-01-27T00:00:00" u="1"/>
        <d v="1989-07-03T00:00:00" u="1"/>
        <d v="1991-06-07T00:00:00" u="1"/>
        <d v="1993-05-11T00:00:00" u="1"/>
        <d v="1997-03-19T00:00:00" u="1"/>
        <d v="1999-02-23T00:00:00" u="1"/>
        <d v="1990-07-03T00:00:00" u="1"/>
        <d v="1994-05-11T00:00:00" u="1"/>
        <d v="1996-04-15T00:00:00" u="1"/>
        <d v="1998-03-19T00:00:00" u="1"/>
        <d v="2000-02-23T00:00:00" u="1"/>
        <d v="1991-07-03T00:00:00" u="1"/>
        <d v="1993-06-07T00:00:00" u="1"/>
        <d v="1995-05-11T00:00:00" u="1"/>
        <d v="1997-04-15T00:00:00" u="1"/>
        <d v="1999-03-19T00:00:00" u="1"/>
        <d v="2001-02-23T00:00:00" u="1"/>
        <d v="2003-01-27T00:00:00" u="1"/>
        <d v="1994-06-07T00:00:00" u="1"/>
        <d v="1998-04-15T00:00:00" u="1"/>
        <d v="2004-01-27T00:00:00" u="1"/>
        <d v="1995-06-07T00:00:00" u="1"/>
        <d v="1999-04-15T00:00:00" u="1"/>
        <d v="2001-03-19T00:00:00" u="1"/>
        <d v="2005-01-27T00:00:00" u="1"/>
        <d v="1996-06-07T00:00:00" u="1"/>
        <d v="1998-05-11T00:00:00" u="1"/>
        <d v="2002-03-19T00:00:00" u="1"/>
        <d v="2004-02-23T00:00:00" u="1"/>
        <d v="2006-01-27T00:00:00" u="1"/>
        <d v="1995-07-03T00:00:00" u="1"/>
        <d v="1999-05-11T00:00:00" u="1"/>
        <d v="2003-03-19T00:00:00" u="1"/>
        <d v="2005-02-23T00:00:00" u="1"/>
        <d v="1996-07-03T00:00:00" u="1"/>
        <d v="2000-05-11T00:00:00" u="1"/>
        <d v="2002-04-15T00:00:00" u="1"/>
        <d v="2004-03-19T00:00:00" u="1"/>
        <d v="2006-02-23T00:00:00" u="1"/>
        <d v="1997-07-03T00:00:00" u="1"/>
        <d v="1999-06-07T00:00:00" u="1"/>
        <d v="2001-05-11T00:00:00" u="1"/>
        <d v="2003-04-15T00:00:00" u="1"/>
        <d v="2007-02-23T00:00:00" u="1"/>
        <d v="2009-01-27T00:00:00" u="1"/>
        <d v="2000-06-07T00:00:00" u="1"/>
        <d v="2004-04-15T00:00:00" u="1"/>
        <d v="2010-01-27T00:00:00" u="1"/>
        <d v="2001-06-07T00:00:00" u="1"/>
        <d v="2005-04-15T00:00:00" u="1"/>
        <d v="2007-03-19T00:00:00" u="1"/>
        <d v="2009-02-23T00:00:00" u="1"/>
        <d v="2011-01-27T00:00:00" u="1"/>
        <d v="1981-01-29T00:00:00" u="1"/>
        <d v="2000-07-03T00:00:00" u="1"/>
        <d v="2002-06-07T00:00:00" u="1"/>
        <d v="2004-05-11T00:00:00" u="1"/>
        <d v="2008-03-19T00:00:00" u="1"/>
        <d v="2010-02-23T00:00:00" u="1"/>
        <d v="2012-01-27T00:00:00" u="1"/>
        <d v="1982-01-29T00:00:00" u="1"/>
        <d v="2001-07-03T00:00:00" u="1"/>
        <d v="2005-05-11T00:00:00" u="1"/>
        <d v="2009-03-19T00:00:00" u="1"/>
        <d v="2011-02-23T00:00:00" u="1"/>
        <d v="1981-02-25T00:00:00" u="1"/>
        <d v="2002-07-03T00:00:00" u="1"/>
        <d v="2004-06-07T00:00:00" u="1"/>
        <d v="2006-05-11T00:00:00" u="1"/>
        <d v="2008-04-15T00:00:00" u="1"/>
        <d v="2010-03-19T00:00:00" u="1"/>
        <d v="2012-02-23T00:00:00" u="1"/>
        <d v="2014-01-27T00:00:00" u="1"/>
        <d v="1982-02-25T00:00:00" u="1"/>
        <d v="2003-07-03T00:00:00" u="1"/>
        <d v="2005-06-07T00:00:00" u="1"/>
        <d v="2007-05-11T00:00:00" u="1"/>
        <d v="2009-04-15T00:00:00" u="1"/>
        <d v="2015-01-27T00:00:00" u="1"/>
        <d v="1983-02-25T00:00:00" u="1"/>
        <d v="1985-01-29T00:00:00" u="1"/>
        <d v="2006-06-07T00:00:00" u="1"/>
        <d v="2010-04-15T00:00:00" u="1"/>
        <d v="2012-03-19T00:00:00" u="1"/>
        <d v="2016-01-27T00:00:00" u="1"/>
        <d v="1986-01-29T00:00:00" u="1"/>
        <d v="2007-06-07T00:00:00" u="1"/>
        <d v="2009-05-11T00:00:00" u="1"/>
        <d v="2011-04-15T00:00:00" u="1"/>
        <d v="2013-03-19T00:00:00" u="1"/>
        <d v="2015-02-23T00:00:00" u="1"/>
        <d v="2017-01-27T00:00:00" u="1"/>
        <d v="1983-03-21T00:00:00" u="1"/>
        <d v="1985-02-25T00:00:00" u="1"/>
        <d v="1987-01-29T00:00:00" u="1"/>
        <d v="2006-07-03T00:00:00" u="1"/>
        <d v="2010-05-11T00:00:00" u="1"/>
        <d v="2014-03-19T00:00:00" u="1"/>
        <d v="2016-02-23T00:00:00" u="1"/>
        <d v="1984-03-21T00:00:00" u="1"/>
        <d v="1986-02-25T00:00:00" u="1"/>
        <d v="1988-01-29T00:00:00" u="1"/>
        <d v="2007-07-03T00:00:00" u="1"/>
        <d v="2011-05-11T00:00:00" u="1"/>
        <d v="2013-04-15T00:00:00" u="1"/>
        <d v="2015-03-19T00:00:00" u="1"/>
        <d v="2017-02-23T00:00:00" u="1"/>
        <d v="1981-05-13T00:00:00" u="1"/>
        <d v="1985-03-21T00:00:00" u="1"/>
        <d v="1987-02-25T00:00:00" u="1"/>
        <d v="2008-07-03T00:00:00" u="1"/>
        <d v="2010-06-07T00:00:00" u="1"/>
        <d v="2012-05-11T00:00:00" u="1"/>
        <d v="2014-04-15T00:00:00" u="1"/>
        <d v="2018-02-23T00:00:00" u="1"/>
        <d v="2020-01-27T00:00:00" u="1"/>
        <d v="1982-05-13T00:00:00" u="1"/>
        <d v="1984-04-17T00:00:00" u="1"/>
        <d v="1986-03-21T00:00:00" u="1"/>
        <d v="1988-02-25T00:00:00" u="1"/>
        <d v="1990-01-29T00:00:00" u="1"/>
        <d v="2011-06-07T00:00:00" u="1"/>
        <d v="2015-04-15T00:00:00" u="1"/>
        <d v="1981-06-09T00:00:00" u="1"/>
        <d v="1983-05-13T00:00:00" u="1"/>
        <d v="1985-04-17T00:00:00" u="1"/>
        <d v="1991-01-29T00:00:00" u="1"/>
        <d v="2012-06-07T00:00:00" u="1"/>
        <d v="2016-04-15T00:00:00" u="1"/>
        <d v="2018-03-19T00:00:00" u="1"/>
        <d v="1982-06-09T00:00:00" u="1"/>
        <d v="1986-04-17T00:00:00" u="1"/>
        <d v="1988-03-21T00:00:00" u="1"/>
        <d v="1992-01-29T00:00:00" u="1"/>
        <d v="2013-06-07T00:00:00" u="1"/>
        <d v="2015-05-11T00:00:00" u="1"/>
        <d v="2019-03-19T00:00:00" u="1"/>
        <d v="1983-06-09T00:00:00" u="1"/>
        <d v="1985-05-13T00:00:00" u="1"/>
        <d v="1989-03-21T00:00:00" u="1"/>
        <d v="1991-02-25T00:00:00" u="1"/>
        <d v="1993-01-29T00:00:00" u="1"/>
        <d v="2012-07-03T00:00:00" u="1"/>
        <d v="2016-05-11T00:00:00" u="1"/>
        <d v="1986-05-13T00:00:00" u="1"/>
        <d v="1990-03-21T00:00:00" u="1"/>
        <d v="1992-02-25T00:00:00" u="1"/>
        <d v="2013-07-03T00:00:00" u="1"/>
        <d v="2017-05-11T00:00:00" u="1"/>
        <d v="2019-04-15T00:00:00" u="1"/>
        <d v="1983-07-05T00:00:00" u="1"/>
        <d v="1987-05-13T00:00:00" u="1"/>
        <d v="1989-04-17T00:00:00" u="1"/>
        <d v="1991-03-21T00:00:00" u="1"/>
        <d v="1993-02-25T00:00:00" u="1"/>
        <d v="2014-07-03T00:00:00" u="1"/>
        <d v="2016-06-07T00:00:00" u="1"/>
        <d v="2018-05-11T00:00:00" u="1"/>
        <d v="1984-07-05T00:00:00" u="1"/>
        <d v="1986-06-09T00:00:00" u="1"/>
        <d v="1988-05-13T00:00:00" u="1"/>
        <d v="1990-04-17T00:00:00" u="1"/>
        <d v="1994-02-25T00:00:00" u="1"/>
        <d v="1996-01-29T00:00:00" u="1"/>
        <d v="2017-06-07T00:00:00" u="1"/>
        <d v="1985-07-05T00:00:00" u="1"/>
        <d v="1987-06-09T00:00:00" u="1"/>
        <d v="1991-04-17T00:00:00" u="1"/>
        <d v="1997-01-29T00:00:00" u="1"/>
        <d v="2018-06-07T00:00:00" u="1"/>
        <d v="1988-06-09T00:00:00" u="1"/>
        <d v="1994-03-21T00:00:00" u="1"/>
        <d v="1998-01-29T00:00:00" u="1"/>
        <d v="2017-07-03T00:00:00" u="1"/>
        <d v="2019-06-07T00:00:00" u="1"/>
        <d v="1989-06-09T00:00:00" u="1"/>
        <d v="1991-05-13T00:00:00" u="1"/>
        <d v="1995-03-21T00:00:00" u="1"/>
        <d v="1997-02-25T00:00:00" u="1"/>
        <d v="1999-01-29T00:00:00" u="1"/>
        <d v="2018-07-03T00:00:00" u="1"/>
        <d v="1988-07-05T00:00:00" u="1"/>
        <d v="1992-05-13T00:00:00" u="1"/>
        <d v="1996-03-21T00:00:00" u="1"/>
        <d v="1998-02-25T00:00:00" u="1"/>
        <d v="2019-07-03T00:00:00" u="1"/>
        <d v="1989-07-05T00:00:00" u="1"/>
        <d v="1993-05-13T00:00:00" u="1"/>
        <d v="1995-04-17T00:00:00" u="1"/>
        <d v="1997-03-21T00:00:00" u="1"/>
        <d v="1999-02-25T00:00:00" u="1"/>
        <d v="2001-01-29T00:00:00" u="1"/>
        <d v="1990-07-05T00:00:00" u="1"/>
        <d v="1992-06-09T00:00:00" u="1"/>
        <d v="1994-05-13T00:00:00" u="1"/>
        <d v="1996-04-17T00:00:00" u="1"/>
        <d v="2000-02-25T00:00:00" u="1"/>
        <d v="2002-01-29T00:00:00" u="1"/>
        <d v="1991-07-05T00:00:00" u="1"/>
        <d v="1993-06-09T00:00:00" u="1"/>
        <d v="1997-04-17T00:00:00" u="1"/>
        <d v="2003-01-29T00:00:00" u="1"/>
        <d v="1994-06-09T00:00:00" u="1"/>
        <d v="1996-05-13T00:00:00" u="1"/>
        <d v="1998-04-17T00:00:00" u="1"/>
        <d v="2000-03-21T00:00:00" u="1"/>
        <d v="2002-02-25T00:00:00" u="1"/>
        <d v="2004-01-29T00:00:00" u="1"/>
        <d v="1995-06-09T00:00:00" u="1"/>
        <d v="1997-05-13T00:00:00" u="1"/>
        <d v="2001-03-21T00:00:00" u="1"/>
        <d v="2003-02-25T00:00:00" u="1"/>
        <d v="1994-07-05T00:00:00" u="1"/>
        <d v="1998-05-13T00:00:00" u="1"/>
        <d v="2000-04-17T00:00:00" u="1"/>
        <d v="2002-03-21T00:00:00" u="1"/>
        <d v="2004-02-25T00:00:00" u="1"/>
        <d v="1995-07-05T00:00:00" u="1"/>
        <d v="1997-06-09T00:00:00" u="1"/>
        <d v="1999-05-13T00:00:00" u="1"/>
        <d v="2001-04-17T00:00:00" u="1"/>
        <d v="2003-03-21T00:00:00" u="1"/>
        <d v="2005-02-25T00:00:00" u="1"/>
        <d v="2007-01-29T00:00:00" u="1"/>
        <d v="1996-07-05T00:00:00" u="1"/>
        <d v="1998-06-09T00:00:00" u="1"/>
        <d v="2002-04-17T00:00:00" u="1"/>
        <d v="2008-01-29T00:00:00" u="1"/>
        <d v="1999-06-09T00:00:00" u="1"/>
        <d v="2003-04-17T00:00:00" u="1"/>
        <d v="2005-03-21T00:00:00" u="1"/>
        <d v="2009-01-29T00:00:00" u="1"/>
        <d v="2000-06-09T00:00:00" u="1"/>
        <d v="2002-05-13T00:00:00" u="1"/>
        <d v="2006-03-21T00:00:00" u="1"/>
        <d v="2008-02-25T00:00:00" u="1"/>
        <d v="2010-01-29T00:00:00" u="1"/>
        <d v="2003-05-13T00:00:00" u="1"/>
        <d v="2007-03-21T00:00:00" u="1"/>
        <d v="2009-02-25T00:00:00" u="1"/>
        <d v="2000-07-05T00:00:00" u="1"/>
        <d v="2004-05-13T00:00:00" u="1"/>
        <d v="2006-04-17T00:00:00" u="1"/>
        <d v="2010-02-25T00:00:00" u="1"/>
        <d v="2001-07-05T00:00:00" u="1"/>
        <d v="2003-06-09T00:00:00" u="1"/>
        <d v="2005-05-13T00:00:00" u="1"/>
        <d v="2007-04-17T00:00:00" u="1"/>
        <d v="2011-02-25T00:00:00" u="1"/>
        <d v="2013-01-29T00:00:00" u="1"/>
        <d v="1981-02-27T00:00:00" u="1"/>
        <d v="1983-01-31T00:00:00" u="1"/>
        <d v="2002-07-05T00:00:00" u="1"/>
        <d v="2004-06-09T00:00:00" u="1"/>
        <d v="2008-04-17T00:00:00" u="1"/>
        <d v="2014-01-29T00:00:00" u="1"/>
        <d v="1984-01-31T00:00:00" u="1"/>
        <d v="2005-06-09T00:00:00" u="1"/>
        <d v="2009-04-17T00:00:00" u="1"/>
        <d v="2011-03-21T00:00:00" u="1"/>
        <d v="2013-02-25T00:00:00" u="1"/>
        <d v="2015-01-29T00:00:00" u="1"/>
        <d v="1981-03-23T00:00:00" u="1"/>
        <d v="1985-01-31T00:00:00" u="1"/>
        <d v="2006-06-09T00:00:00" u="1"/>
        <d v="2008-05-13T00:00:00" u="1"/>
        <d v="2012-03-21T00:00:00" u="1"/>
        <d v="2014-02-25T00:00:00" u="1"/>
        <d v="2016-01-29T00:00:00" u="1"/>
        <d v="1982-03-23T00:00:00" u="1"/>
        <d v="1984-02-27T00:00:00" u="1"/>
        <d v="1986-01-31T00:00:00" u="1"/>
        <d v="2005-07-05T00:00:00" u="1"/>
        <d v="2009-05-13T00:00:00" u="1"/>
        <d v="2013-03-21T00:00:00" u="1"/>
        <d v="2015-02-25T00:00:00" u="1"/>
        <d v="1983-03-23T00:00:00" u="1"/>
        <d v="1985-02-27T00:00:00" u="1"/>
        <d v="2006-07-05T00:00:00" u="1"/>
        <d v="2008-06-09T00:00:00" u="1"/>
        <d v="2010-05-13T00:00:00" u="1"/>
        <d v="2012-04-17T00:00:00" u="1"/>
        <d v="2014-03-21T00:00:00" u="1"/>
        <d v="2016-02-25T00:00:00" u="1"/>
        <d v="2018-01-29T00:00:00" u="1"/>
        <d v="1982-04-19T00:00:00" u="1"/>
        <d v="1984-03-23T00:00:00" u="1"/>
        <d v="1986-02-27T00:00:00" u="1"/>
        <d v="2007-07-05T00:00:00" u="1"/>
        <d v="2009-06-09T00:00:00" u="1"/>
        <d v="2011-05-13T00:00:00" u="1"/>
        <d v="2013-04-17T00:00:00" u="1"/>
        <d v="2019-01-29T00:00:00" u="1"/>
        <d v="1981-05-15T00:00:00" u="1"/>
        <d v="1983-04-19T00:00:00" u="1"/>
        <d v="1987-02-27T00:00:00" u="1"/>
        <d v="1989-01-31T00:00:00" u="1"/>
        <d v="2010-06-09T00:00:00" u="1"/>
        <d v="2014-04-17T00:00:00" u="1"/>
        <d v="2016-03-21T00:00:00" u="1"/>
        <d v="2020-01-29T00:00:00" u="1"/>
        <d v="1984-04-19T00:00:00" u="1"/>
        <d v="1990-01-31T00:00:00" u="1"/>
        <d v="2011-06-09T00:00:00" u="1"/>
        <d v="2013-05-13T00:00:00" u="1"/>
        <d v="2015-04-17T00:00:00" u="1"/>
        <d v="2017-03-21T00:00:00" u="1"/>
        <d v="2019-02-25T00:00:00" u="1"/>
        <d v="1981-06-11T00:00:00" u="1"/>
        <d v="1985-04-19T00:00:00" u="1"/>
        <d v="1987-03-23T00:00:00" u="1"/>
        <d v="1989-02-27T00:00:00" u="1"/>
        <d v="1991-01-31T00:00:00" u="1"/>
        <d v="2014-05-13T00:00:00" u="1"/>
        <d v="2018-03-21T00:00:00" u="1"/>
        <d v="2020-02-25T00:00:00" u="1"/>
        <d v="1982-06-11T00:00:00" u="1"/>
        <d v="1984-05-15T00:00:00" u="1"/>
        <d v="1988-03-23T00:00:00" u="1"/>
        <d v="1990-02-27T00:00:00" u="1"/>
        <d v="1992-01-31T00:00:00" u="1"/>
        <d v="2011-07-05T00:00:00" u="1"/>
        <d v="2015-05-13T00:00:00" u="1"/>
        <d v="2017-04-17T00:00:00" u="1"/>
        <d v="2019-03-21T00:00:00" u="1"/>
        <d v="1981-07-07T00:00:00" u="1"/>
        <d v="1985-05-15T00:00:00" u="1"/>
        <d v="1989-03-23T00:00:00" u="1"/>
        <d v="1991-02-27T00:00:00" u="1"/>
        <d v="2012-07-05T00:00:00" u="1"/>
        <d v="2014-06-09T00:00:00" u="1"/>
        <d v="2016-05-13T00:00:00" u="1"/>
        <d v="2018-04-17T00:00:00" u="1"/>
        <d v="1982-07-07T00:00:00" u="1"/>
        <d v="1984-06-11T00:00:00" u="1"/>
        <d v="1986-05-15T00:00:00" u="1"/>
        <d v="1988-04-19T00:00:00" u="1"/>
        <d v="1990-03-23T00:00:00" u="1"/>
        <d v="1992-02-27T00:00:00" u="1"/>
        <d v="1994-01-31T00:00:00" u="1"/>
        <d v="2013-07-05T00:00:00" u="1"/>
        <d v="2015-06-09T00:00:00" u="1"/>
        <d v="2019-04-17T00:00:00" u="1"/>
        <d v="1981-08-03T00:00:00" u="1"/>
        <d v="1983-07-07T00:00:00" u="1"/>
        <d v="1985-06-11T00:00:00" u="1"/>
        <d v="1987-05-15T00:00:00" u="1"/>
        <d v="1989-04-19T00:00:00" u="1"/>
        <d v="1995-01-31T00:00:00" u="1"/>
        <d v="2016-06-09T00:00:00" u="1"/>
        <d v="1982-08-03T00:00:00" u="1"/>
        <d v="1986-06-11T00:00:00" u="1"/>
        <d v="1990-04-19T00:00:00" u="1"/>
        <d v="1992-03-23T00:00:00" u="1"/>
        <d v="1996-01-31T00:00:00" u="1"/>
        <d v="2017-06-09T00:00:00" u="1"/>
        <d v="2019-05-13T00:00:00" u="1"/>
        <d v="1983-08-03T00:00:00" u="1"/>
        <d v="1987-06-11T00:00:00" u="1"/>
        <d v="1989-05-15T00:00:00" u="1"/>
        <d v="1991-04-19T00:00:00" u="1"/>
        <d v="1993-03-23T00:00:00" u="1"/>
        <d v="1995-02-27T00:00:00" u="1"/>
        <d v="1997-01-31T00:00:00" u="1"/>
        <d v="2016-07-05T00:00:00" u="1"/>
        <d v="1984-08-03T00:00:00" u="1"/>
        <d v="1986-07-07T00:00:00" u="1"/>
        <d v="1990-05-15T00:00:00" u="1"/>
        <d v="1994-03-23T00:00:00" u="1"/>
        <d v="1996-02-27T00:00:00" u="1"/>
        <d v="2017-07-05T00:00:00" u="1"/>
        <d v="1987-07-07T00:00:00" u="1"/>
        <d v="1991-05-15T00:00:00" u="1"/>
        <d v="1993-04-19T00:00:00" u="1"/>
        <d v="1995-03-23T00:00:00" u="1"/>
        <d v="1997-02-27T00:00:00" u="1"/>
        <d v="2018-07-05T00:00:00" u="1"/>
        <d v="1988-07-07T00:00:00" u="1"/>
        <d v="1990-06-11T00:00:00" u="1"/>
        <d v="1992-05-15T00:00:00" u="1"/>
        <d v="1994-04-19T00:00:00" u="1"/>
        <d v="1998-02-27T00:00:00" u="1"/>
        <d v="2000-01-31T00:00:00" u="1"/>
        <d v="2019-07-05T00:00:00" u="1"/>
        <d v="1987-08-03T00:00:00" u="1"/>
        <d v="1989-07-07T00:00:00" u="1"/>
        <d v="1991-06-11T00:00:00" u="1"/>
        <d v="1995-04-19T00:00:00" u="1"/>
        <d v="2001-01-31T00:00:00" u="1"/>
        <d v="1988-08-03T00:00:00" u="1"/>
        <d v="1992-06-11T00:00:00" u="1"/>
        <d v="1996-04-19T00:00:00" u="1"/>
        <d v="1998-03-23T00:00:00" u="1"/>
        <d v="2002-01-31T00:00:00" u="1"/>
        <d v="1989-08-03T00:00:00" u="1"/>
        <d v="1993-06-11T00:00:00" u="1"/>
        <d v="1995-05-15T00:00:00" u="1"/>
        <d v="1999-03-23T00:00:00" u="1"/>
        <d v="2001-02-27T00:00:00" u="1"/>
        <d v="2003-01-31T00:00:00" u="1"/>
        <d v="1990-08-03T00:00:00" u="1"/>
        <d v="1992-07-07T00:00:00" u="1"/>
        <d v="1996-05-15T00:00:00" u="1"/>
        <d v="2000-03-23T00:00:00" u="1"/>
        <d v="2002-02-27T00:00:00" u="1"/>
        <d v="1993-07-07T00:00:00" u="1"/>
        <d v="1997-05-15T00:00:00" u="1"/>
        <d v="1999-04-19T00:00:00" u="1"/>
        <d v="2001-03-23T00:00:00" u="1"/>
        <d v="2003-02-27T00:00:00" u="1"/>
        <d v="2005-01-31T00:00:00" u="1"/>
        <d v="1992-08-03T00:00:00" u="1"/>
        <d v="1994-07-07T00:00:00" u="1"/>
        <d v="1996-06-11T00:00:00" u="1"/>
        <d v="1998-05-15T00:00:00" u="1"/>
        <d v="2000-04-19T00:00:00" u="1"/>
        <d v="2004-02-27T00:00:00" u="1"/>
        <d v="2006-01-31T00:00:00" u="1"/>
        <d v="1993-08-03T00:00:00" u="1"/>
        <d v="1995-07-07T00:00:00" u="1"/>
        <d v="1997-06-11T00:00:00" u="1"/>
        <d v="2001-04-19T00:00:00" u="1"/>
        <d v="2007-01-31T00:00:00" u="1"/>
        <d v="1994-08-03T00:00:00" u="1"/>
        <d v="1998-06-11T00:00:00" u="1"/>
        <d v="2000-05-15T00:00:00" u="1"/>
        <d v="2002-04-19T00:00:00" u="1"/>
        <d v="2004-03-23T00:00:00" u="1"/>
        <d v="2006-02-27T00:00:00" u="1"/>
        <d v="2008-01-31T00:00:00" u="1"/>
        <d v="1995-08-03T00:00:00" u="1"/>
        <d v="1997-07-07T00:00:00" u="1"/>
        <d v="1999-06-11T00:00:00" u="1"/>
        <d v="2001-05-15T00:00:00" u="1"/>
        <d v="2005-03-23T00:00:00" u="1"/>
        <d v="2007-02-27T00:00:00" u="1"/>
        <d v="1998-07-07T00:00:00" u="1"/>
        <d v="2002-05-15T00:00:00" u="1"/>
        <d v="2004-04-19T00:00:00" u="1"/>
        <d v="2006-03-23T00:00:00" u="1"/>
        <d v="2008-02-27T00:00:00" u="1"/>
        <d v="1999-07-07T00:00:00" u="1"/>
        <d v="2001-06-11T00:00:00" u="1"/>
        <d v="2003-05-15T00:00:00" u="1"/>
        <d v="2005-04-19T00:00:00" u="1"/>
        <d v="2007-03-23T00:00:00" u="1"/>
        <d v="2009-02-27T00:00:00" u="1"/>
        <d v="2011-01-31T00:00:00" u="1"/>
        <d v="1998-08-03T00:00:00" u="1"/>
        <d v="2000-07-07T00:00:00" u="1"/>
        <d v="2002-06-11T00:00:00" u="1"/>
        <d v="2006-04-19T00:00:00" u="1"/>
        <d v="2012-01-31T00:00:00" u="1"/>
        <d v="1999-08-03T00:00:00" u="1"/>
        <d v="2003-06-11T00:00:00" u="1"/>
        <d v="2007-04-19T00:00:00" u="1"/>
        <d v="2009-03-23T00:00:00" u="1"/>
        <d v="2013-01-31T00:00:00" u="1"/>
        <d v="2000-08-03T00:00:00" u="1"/>
        <d v="2006-05-15T00:00:00" u="1"/>
        <d v="2010-03-23T00:00:00" u="1"/>
        <d v="2012-02-27T00:00:00" u="1"/>
        <d v="2014-01-31T00:00:00" u="1"/>
        <d v="2001-08-03T00:00:00" u="1"/>
        <d v="2003-07-07T00:00:00" u="1"/>
        <d v="2007-05-15T00:00:00" u="1"/>
        <d v="2011-03-23T00:00:00" u="1"/>
        <d v="2013-02-27T00:00:00" u="1"/>
        <d v="1981-03-25T00:00:00" u="1"/>
        <d v="2004-07-07T00:00:00" u="1"/>
        <d v="2008-05-15T00:00:00" u="1"/>
        <d v="2010-04-19T00:00:00" u="1"/>
        <d v="2012-03-23T00:00:00" u="1"/>
        <d v="2014-02-27T00:00:00" u="1"/>
        <d v="1982-03-25T00:00:00" u="1"/>
        <d v="1984-02-29T00:00:00" u="1"/>
        <d v="2005-07-07T00:00:00" u="1"/>
        <d v="2007-06-11T00:00:00" u="1"/>
        <d v="2009-05-15T00:00:00" u="1"/>
        <d v="2011-04-19T00:00:00" u="1"/>
        <d v="2015-02-27T00:00:00" u="1"/>
        <d v="2017-01-31T00:00:00" u="1"/>
        <d v="1981-04-21T00:00:00" u="1"/>
        <d v="1983-03-25T00:00:00" u="1"/>
        <d v="2004-08-03T00:00:00" u="1"/>
        <d v="2006-07-07T00:00:00" u="1"/>
        <d v="2008-06-11T00:00:00" u="1"/>
        <d v="2012-04-19T00:00:00" u="1"/>
        <d v="2018-01-31T00:00:00" u="1"/>
        <d v="1982-04-21T00:00:00" u="1"/>
        <d v="2005-08-03T00:00:00" u="1"/>
        <d v="2009-06-11T00:00:00" u="1"/>
        <d v="2013-04-19T00:00:00" u="1"/>
        <d v="2015-03-23T00:00:00" u="1"/>
        <d v="2017-02-27T00:00:00" u="1"/>
        <d v="2019-01-31T00:00:00" u="1"/>
        <d v="1983-04-21T00:00:00" u="1"/>
        <d v="1985-03-25T00:00:00" u="1"/>
        <d v="2006-08-03T00:00:00" u="1"/>
        <d v="2008-07-07T00:00:00" u="1"/>
        <d v="2010-06-11T00:00:00" u="1"/>
        <d v="2012-05-15T00:00:00" u="1"/>
        <d v="2016-03-23T00:00:00" u="1"/>
        <d v="2018-02-27T00:00:00" u="1"/>
        <d v="2020-01-31T00:00:00" u="1"/>
        <d v="1982-05-17T00:00:00" u="1"/>
        <d v="1986-03-25T00:00:00" u="1"/>
        <d v="1988-02-29T00:00:00" u="1"/>
        <d v="2007-08-03T00:00:00" u="1"/>
        <d v="2009-07-07T00:00:00" u="1"/>
        <d v="2013-05-15T00:00:00" u="1"/>
        <d v="2017-03-23T00:00:00" u="1"/>
        <d v="2019-02-27T00:00:00" u="1"/>
        <d v="1983-05-17T00:00:00" u="1"/>
        <d v="1987-03-25T00:00:00" u="1"/>
        <d v="2010-07-07T00:00:00" u="1"/>
        <d v="2012-06-11T00:00:00" u="1"/>
        <d v="2014-05-15T00:00:00" u="1"/>
        <d v="2016-04-19T00:00:00" u="1"/>
        <d v="2018-03-23T00:00:00" u="1"/>
        <d v="2020-02-27T00:00:00" u="1"/>
        <d v="1984-05-17T00:00:00" u="1"/>
        <d v="1986-04-21T00:00:00" u="1"/>
        <d v="1988-03-25T00:00:00" u="1"/>
        <d v="2009-08-03T00:00:00" u="1"/>
        <d v="2011-07-07T00:00:00" u="1"/>
        <d v="2013-06-11T00:00:00" u="1"/>
        <d v="2015-05-15T00:00:00" u="1"/>
        <d v="2017-04-19T00:00:00" u="1"/>
        <d v="1981-07-09T00:00:00" u="1"/>
        <d v="1983-06-13T00:00:00" u="1"/>
        <d v="1985-05-17T00:00:00" u="1"/>
        <d v="1987-04-21T00:00:00" u="1"/>
        <d v="2010-08-03T00:00:00" u="1"/>
        <d v="2014-06-11T00:00:00" u="1"/>
        <d v="2018-04-19T00:00:00" u="1"/>
        <d v="1982-07-09T00:00:00" u="1"/>
        <d v="1984-06-13T00:00:00" u="1"/>
        <d v="1988-04-21T00:00:00" u="1"/>
        <d v="2011-08-03T00:00:00" u="1"/>
        <d v="2015-06-11T00:00:00" u="1"/>
        <d v="2017-05-15T00:00:00" u="1"/>
        <d v="1981-08-05T00:00:00" u="1"/>
        <d v="1985-06-13T00:00:00" u="1"/>
        <d v="1989-04-21T00:00:00" u="1"/>
        <d v="1991-03-25T00:00:00" u="1"/>
        <d v="2012-08-03T00:00:00" u="1"/>
        <d v="2014-07-07T00:00:00" u="1"/>
        <d v="2018-05-15T00:00:00" u="1"/>
        <d v="1982-08-05T00:00:00" u="1"/>
        <d v="1984-07-09T00:00:00" u="1"/>
        <d v="1986-06-13T00:00:00" u="1"/>
        <d v="1988-05-17T00:00:00" u="1"/>
        <d v="1992-03-25T00:00:00" u="1"/>
        <d v="2015-07-07T00:00:00" u="1"/>
        <d v="2019-05-15T00:00:00" u="1"/>
        <d v="1983-08-05T00:00:00" u="1"/>
        <d v="1985-07-09T00:00:00" u="1"/>
        <d v="1989-05-17T00:00:00" u="1"/>
        <d v="1993-03-25T00:00:00" u="1"/>
        <d v="2016-07-07T00:00:00" u="1"/>
        <d v="2018-06-11T00:00:00" u="1"/>
        <d v="1986-07-09T00:00:00" u="1"/>
        <d v="1988-06-13T00:00:00" u="1"/>
        <d v="1990-05-17T00:00:00" u="1"/>
        <d v="1992-04-21T00:00:00" u="1"/>
        <d v="1994-03-25T00:00:00" u="1"/>
        <d v="1996-02-29T00:00:00" u="1"/>
        <d v="2015-08-03T00:00:00" u="1"/>
        <d v="2017-07-07T00:00:00" u="1"/>
        <d v="2019-06-11T00:00:00" u="1"/>
        <d v="1985-08-05T00:00:00" u="1"/>
        <d v="1987-07-09T00:00:00" u="1"/>
        <d v="1989-06-13T00:00:00" u="1"/>
        <d v="1991-05-17T00:00:00" u="1"/>
        <d v="1993-04-21T00:00:00" u="1"/>
        <d v="2016-08-03T00:00:00" u="1"/>
        <d v="1986-08-05T00:00:00" u="1"/>
        <d v="1990-06-13T00:00:00" u="1"/>
        <d v="1994-04-21T00:00:00" u="1"/>
        <d v="1996-03-25T00:00:00" u="1"/>
        <d v="2017-08-03T00:00:00" u="1"/>
        <d v="1987-08-05T00:00:00" u="1"/>
        <d v="1991-06-13T00:00:00" u="1"/>
        <d v="1993-05-17T00:00:00" u="1"/>
        <d v="1995-04-21T00:00:00" u="1"/>
        <d v="1997-03-25T00:00:00" u="1"/>
        <d v="2018-08-03T00:00:00" u="1"/>
        <d v="1988-08-05T00:00:00" u="1"/>
        <d v="1990-07-09T00:00:00" u="1"/>
        <d v="1994-05-17T00:00:00" u="1"/>
        <d v="1998-03-25T00:00:00" u="1"/>
        <d v="2000-02-29T00:00:00" u="1"/>
        <d v="1991-07-09T00:00:00" u="1"/>
        <d v="1995-05-17T00:00:00" u="1"/>
        <d v="1997-04-21T00:00:00" u="1"/>
        <d v="1999-03-25T00:00:00" u="1"/>
        <d v="1992-07-09T00:00:00" u="1"/>
        <d v="1994-06-13T00:00:00" u="1"/>
        <d v="1996-05-17T00:00:00" u="1"/>
        <d v="1998-04-21T00:00:00" u="1"/>
        <d v="1991-08-05T00:00:00" u="1"/>
        <d v="1993-07-09T00:00:00" u="1"/>
        <d v="1995-06-13T00:00:00" u="1"/>
        <d v="1999-04-21T00:00:00" u="1"/>
        <d v="1992-08-05T00:00:00" u="1"/>
        <d v="1996-06-13T00:00:00" u="1"/>
        <d v="2002-03-25T00:00:00" u="1"/>
        <d v="1993-08-05T00:00:00" u="1"/>
        <d v="1997-06-13T00:00:00" u="1"/>
        <d v="1999-05-17T00:00:00" u="1"/>
        <d v="2003-03-25T00:00:00" u="1"/>
        <d v="1994-08-05T00:00:00" u="1"/>
        <d v="1996-07-09T00:00:00" u="1"/>
        <d v="2000-05-17T00:00:00" u="1"/>
        <d v="2004-03-25T00:00:00" u="1"/>
        <d v="1997-07-09T00:00:00" u="1"/>
        <d v="2001-05-17T00:00:00" u="1"/>
        <d v="2003-04-21T00:00:00" u="1"/>
        <d v="1996-08-05T00:00:00" u="1"/>
        <d v="1998-07-09T00:00:00" u="1"/>
        <d v="2000-06-13T00:00:00" u="1"/>
        <d v="2002-05-17T00:00:00" u="1"/>
        <d v="2004-04-21T00:00:00" u="1"/>
        <d v="2008-02-29T00:00:00" u="1"/>
        <d v="1997-08-05T00:00:00" u="1"/>
        <d v="1999-07-09T00:00:00" u="1"/>
        <d v="2001-06-13T00:00:00" u="1"/>
        <d v="2005-04-21T00:00:00" u="1"/>
        <d v="1998-08-05T00:00:00" u="1"/>
        <d v="2002-06-13T00:00:00" u="1"/>
        <d v="2004-05-17T00:00:00" u="1"/>
        <d v="2006-04-21T00:00:00" u="1"/>
        <d v="2008-03-25T00:00:00" u="1"/>
        <d v="1999-08-05T00:00:00" u="1"/>
        <d v="2001-07-09T00:00:00" u="1"/>
        <d v="2003-06-13T00:00:00" u="1"/>
        <d v="2005-05-17T00:00:00" u="1"/>
        <d v="2009-03-25T00:00:00" u="1"/>
        <d v="2002-07-09T00:00:00" u="1"/>
        <d v="2006-05-17T00:00:00" u="1"/>
        <d v="2008-04-21T00:00:00" u="1"/>
        <d v="2010-03-25T00:00:00" u="1"/>
        <d v="2012-02-29T00:00:00" u="1"/>
        <d v="2003-07-09T00:00:00" u="1"/>
        <d v="2005-06-13T00:00:00" u="1"/>
        <d v="2007-05-17T00:00:00" u="1"/>
        <d v="2009-04-21T00:00:00" u="1"/>
        <d v="2011-03-25T00:00:00" u="1"/>
        <d v="1981-03-27T00:00:00" u="1"/>
        <d v="2002-08-05T00:00:00" u="1"/>
        <d v="2004-07-09T00:00:00" u="1"/>
        <d v="2006-06-13T00:00:00" u="1"/>
        <d v="2010-04-21T00:00:00" u="1"/>
        <d v="2003-08-05T00:00:00" u="1"/>
        <d v="2007-06-13T00:00:00" u="1"/>
        <d v="2011-04-21T00:00:00" u="1"/>
        <d v="2013-03-25T00:00:00" u="1"/>
        <d v="1981-04-23T00:00:00" u="1"/>
        <d v="2004-08-05T00:00:00" u="1"/>
        <d v="2008-06-13T00:00:00" u="1"/>
        <d v="2010-05-17T00:00:00" u="1"/>
        <d v="2014-03-25T00:00:00" u="1"/>
      </sharedItems>
    </cacheField>
    <cacheField name="Open" numFmtId="4">
      <sharedItems containsSemiMixedTypes="0" containsString="0" containsNumber="1" minValue="16.66" maxValue="4610.6201171875"/>
    </cacheField>
    <cacheField name="High" numFmtId="4">
      <sharedItems containsSemiMixedTypes="0" containsString="0" containsNumber="1" minValue="17.09" maxValue="4743.830078125"/>
    </cacheField>
    <cacheField name="Low" numFmtId="4">
      <sharedItems containsSemiMixedTypes="0" containsString="0" containsNumber="1" minValue="16.649999999999999" maxValue="4560"/>
    </cacheField>
    <cacheField name="Close" numFmtId="4">
      <sharedItems containsSemiMixedTypes="0" containsString="0" containsNumber="1" minValue="17.049999" maxValue="4605.3798828125"/>
    </cacheField>
    <cacheField name="Count" numFmtId="0">
      <sharedItems containsSemiMixedTypes="0" containsString="0" containsNumber="1" containsInteger="1" minValue="0" maxValue="60"/>
    </cacheField>
    <cacheField name="Invested" numFmtId="165">
      <sharedItems containsSemiMixedTypes="0" containsString="0" containsNumber="1" containsInteger="1" minValue="0" maxValue="100"/>
    </cacheField>
    <cacheField name="Shares" numFmtId="4">
      <sharedItems containsSemiMixedTypes="0" containsString="0" containsNumber="1" minValue="0" maxValue="0.32894736842105265"/>
    </cacheField>
    <cacheField name="Cumulated Shares" numFmtId="4">
      <sharedItems containsSemiMixedTypes="0" containsString="0" containsNumber="1" minValue="0" maxValue="14.901419792548458"/>
    </cacheField>
    <cacheField name="Current Value" numFmtId="42">
      <sharedItems containsSemiMixedTypes="0" containsString="0" containsNumber="1" minValue="0" maxValue="68626.698937946683"/>
    </cacheField>
    <cacheField name="Include?" numFmtId="0">
      <sharedItems containsSemiMixedTypes="0" containsString="0" containsNumber="1" containsInteger="1" minValue="0" maxValue="1" count="2">
        <n v="0"/>
        <n v="1"/>
      </sharedItems>
    </cacheField>
    <cacheField name="Cumulative Invested" numFmtId="165">
      <sharedItems containsSemiMixedTypes="0" containsString="0" containsNumber="1" containsInteger="1" minValue="0" maxValue="6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63">
  <r>
    <x v="0"/>
    <x v="0"/>
    <n v="16.66"/>
    <n v="17.09"/>
    <n v="16.649999999999999"/>
    <n v="17.049999"/>
    <n v="0"/>
    <n v="0"/>
    <n v="0"/>
    <n v="0"/>
    <n v="0"/>
    <x v="0"/>
    <n v="0"/>
  </r>
  <r>
    <x v="0"/>
    <x v="1"/>
    <n v="17.049999"/>
    <n v="17.350000000000001"/>
    <n v="16.989999999999998"/>
    <n v="17.219999000000001"/>
    <n v="0"/>
    <n v="0"/>
    <n v="0"/>
    <n v="0"/>
    <n v="0"/>
    <x v="0"/>
    <n v="0"/>
  </r>
  <r>
    <x v="0"/>
    <x v="2"/>
    <n v="17.239999999999998"/>
    <n v="17.610001"/>
    <n v="17.07"/>
    <n v="17.290001"/>
    <n v="0"/>
    <n v="0"/>
    <n v="0"/>
    <n v="0"/>
    <n v="0"/>
    <x v="0"/>
    <n v="0"/>
  </r>
  <r>
    <x v="0"/>
    <x v="3"/>
    <n v="17.34"/>
    <n v="18.07"/>
    <n v="17.34"/>
    <n v="18.07"/>
    <n v="0"/>
    <n v="0"/>
    <n v="0"/>
    <n v="0"/>
    <n v="0"/>
    <x v="0"/>
    <n v="0"/>
  </r>
  <r>
    <x v="0"/>
    <x v="4"/>
    <n v="18.219999000000001"/>
    <n v="18.780000999999999"/>
    <n v="18.110001"/>
    <n v="18.780000999999999"/>
    <n v="0"/>
    <n v="0"/>
    <n v="0"/>
    <n v="0"/>
    <n v="0"/>
    <x v="0"/>
    <n v="0"/>
  </r>
  <r>
    <x v="0"/>
    <x v="5"/>
    <n v="18.77"/>
    <n v="19.399999999999999"/>
    <n v="17.440000999999999"/>
    <n v="17.690000999999999"/>
    <n v="0"/>
    <n v="0"/>
    <n v="0"/>
    <n v="0"/>
    <n v="0"/>
    <x v="0"/>
    <n v="0"/>
  </r>
  <r>
    <x v="0"/>
    <x v="6"/>
    <n v="17.639999"/>
    <n v="17.91"/>
    <n v="16.68"/>
    <n v="17.84"/>
    <n v="0"/>
    <n v="0"/>
    <n v="0"/>
    <n v="0"/>
    <n v="0"/>
    <x v="0"/>
    <n v="0"/>
  </r>
  <r>
    <x v="0"/>
    <x v="7"/>
    <n v="18.02"/>
    <n v="18.82"/>
    <n v="17.950001"/>
    <n v="18.420000000000002"/>
    <n v="0"/>
    <n v="0"/>
    <n v="0"/>
    <n v="0"/>
    <n v="0"/>
    <x v="0"/>
    <n v="0"/>
  </r>
  <r>
    <x v="0"/>
    <x v="8"/>
    <n v="18.549999"/>
    <n v="19.450001"/>
    <n v="18.540001"/>
    <n v="19.450001"/>
    <n v="0"/>
    <n v="0"/>
    <n v="0"/>
    <n v="0"/>
    <n v="0"/>
    <x v="0"/>
    <n v="0"/>
  </r>
  <r>
    <x v="0"/>
    <x v="9"/>
    <n v="19.690000999999999"/>
    <n v="20.16"/>
    <n v="19.530000999999999"/>
    <n v="19.530000999999999"/>
    <n v="0"/>
    <n v="0"/>
    <n v="0"/>
    <n v="0"/>
    <n v="0"/>
    <x v="0"/>
    <n v="0"/>
  </r>
  <r>
    <x v="0"/>
    <x v="10"/>
    <n v="19.559999000000001"/>
    <n v="20.32"/>
    <n v="19.360001"/>
    <n v="19.510000000000002"/>
    <n v="0"/>
    <n v="0"/>
    <n v="0"/>
    <n v="0"/>
    <n v="0"/>
    <x v="0"/>
    <n v="0"/>
  </r>
  <r>
    <x v="0"/>
    <x v="11"/>
    <n v="19.66"/>
    <n v="20.43"/>
    <n v="19"/>
    <n v="20.41"/>
    <n v="0"/>
    <n v="0"/>
    <n v="0"/>
    <n v="0"/>
    <n v="0"/>
    <x v="0"/>
    <n v="0"/>
  </r>
  <r>
    <x v="0"/>
    <x v="12"/>
    <n v="20.77"/>
    <n v="21.74"/>
    <n v="20.690000999999999"/>
    <n v="21.66"/>
    <n v="0"/>
    <n v="0"/>
    <n v="0"/>
    <n v="0"/>
    <n v="0"/>
    <x v="0"/>
    <n v="0"/>
  </r>
  <r>
    <x v="0"/>
    <x v="13"/>
    <n v="21.77"/>
    <n v="22.209999"/>
    <n v="21.76"/>
    <n v="21.799999"/>
    <n v="0"/>
    <n v="0"/>
    <n v="0"/>
    <n v="0"/>
    <n v="0"/>
    <x v="0"/>
    <n v="0"/>
  </r>
  <r>
    <x v="0"/>
    <x v="14"/>
    <n v="21.85"/>
    <n v="21.950001"/>
    <n v="21.25"/>
    <n v="21.4"/>
    <n v="0"/>
    <n v="0"/>
    <n v="0"/>
    <n v="0"/>
    <n v="0"/>
    <x v="0"/>
    <n v="0"/>
  </r>
  <r>
    <x v="0"/>
    <x v="15"/>
    <n v="21.32"/>
    <n v="22.43"/>
    <n v="21.26"/>
    <n v="22.43"/>
    <n v="0"/>
    <n v="0"/>
    <n v="0"/>
    <n v="0"/>
    <n v="0"/>
    <x v="0"/>
    <n v="0"/>
  </r>
  <r>
    <x v="0"/>
    <x v="16"/>
    <n v="22.530000999999999"/>
    <n v="22.809999000000001"/>
    <n v="21.030000999999999"/>
    <n v="21.52"/>
    <n v="0"/>
    <n v="0"/>
    <n v="0"/>
    <n v="0"/>
    <n v="0"/>
    <x v="0"/>
    <n v="0"/>
  </r>
  <r>
    <x v="0"/>
    <x v="17"/>
    <n v="21.48"/>
    <n v="22.049999"/>
    <n v="20.959999"/>
    <n v="20.959999"/>
    <n v="0"/>
    <n v="0"/>
    <n v="0"/>
    <n v="0"/>
    <n v="0"/>
    <x v="0"/>
    <n v="0"/>
  </r>
  <r>
    <x v="0"/>
    <x v="18"/>
    <n v="21.1"/>
    <n v="22.629999000000002"/>
    <n v="21.1"/>
    <n v="22.4"/>
    <n v="0"/>
    <n v="0"/>
    <n v="0"/>
    <n v="0"/>
    <n v="0"/>
    <x v="0"/>
    <n v="0"/>
  </r>
  <r>
    <x v="0"/>
    <x v="19"/>
    <n v="22.51"/>
    <n v="23.280000999999999"/>
    <n v="22.51"/>
    <n v="23.280000999999999"/>
    <n v="0"/>
    <n v="0"/>
    <n v="0"/>
    <n v="0"/>
    <n v="0"/>
    <x v="0"/>
    <n v="0"/>
  </r>
  <r>
    <x v="0"/>
    <x v="20"/>
    <n v="23.280000999999999"/>
    <n v="23.709999"/>
    <n v="23.26"/>
    <n v="23.26"/>
    <n v="0"/>
    <n v="0"/>
    <n v="0"/>
    <n v="0"/>
    <n v="0"/>
    <x v="0"/>
    <n v="0"/>
  </r>
  <r>
    <x v="0"/>
    <x v="21"/>
    <n v="23.469999000000001"/>
    <n v="23.85"/>
    <n v="22.450001"/>
    <n v="22.940000999999999"/>
    <n v="0"/>
    <n v="0"/>
    <n v="0"/>
    <n v="0"/>
    <n v="0"/>
    <x v="0"/>
    <n v="0"/>
  </r>
  <r>
    <x v="0"/>
    <x v="22"/>
    <n v="23.1"/>
    <n v="23.1"/>
    <n v="22.299999"/>
    <n v="22.879999000000002"/>
    <n v="0"/>
    <n v="0"/>
    <n v="0"/>
    <n v="0"/>
    <n v="0"/>
    <x v="0"/>
    <n v="0"/>
  </r>
  <r>
    <x v="0"/>
    <x v="23"/>
    <n v="22.940000999999999"/>
    <n v="23.77"/>
    <n v="22.940000999999999"/>
    <n v="23.77"/>
    <n v="0"/>
    <n v="0"/>
    <n v="0"/>
    <n v="0"/>
    <n v="0"/>
    <x v="0"/>
    <n v="0"/>
  </r>
  <r>
    <x v="0"/>
    <x v="24"/>
    <n v="23.799999"/>
    <n v="24.66"/>
    <n v="23.74"/>
    <n v="24.139999"/>
    <n v="0"/>
    <n v="0"/>
    <n v="0"/>
    <n v="0"/>
    <n v="0"/>
    <x v="0"/>
    <n v="0"/>
  </r>
  <r>
    <x v="0"/>
    <x v="25"/>
    <n v="24.299999"/>
    <n v="24.41"/>
    <n v="23.09"/>
    <n v="23.26"/>
    <n v="0"/>
    <n v="0"/>
    <n v="0"/>
    <n v="0"/>
    <n v="0"/>
    <x v="0"/>
    <n v="0"/>
  </r>
  <r>
    <x v="0"/>
    <x v="26"/>
    <n v="23.280000999999999"/>
    <n v="24.370000999999998"/>
    <n v="23.280000999999999"/>
    <n v="24.370000999999998"/>
    <n v="0"/>
    <n v="0"/>
    <n v="0"/>
    <n v="0"/>
    <n v="0"/>
    <x v="0"/>
    <n v="0"/>
  </r>
  <r>
    <x v="0"/>
    <x v="27"/>
    <n v="24.18"/>
    <n v="24.18"/>
    <n v="23.32"/>
    <n v="23.32"/>
    <n v="0"/>
    <n v="0"/>
    <n v="0"/>
    <n v="0"/>
    <n v="0"/>
    <x v="0"/>
    <n v="0"/>
  </r>
  <r>
    <x v="0"/>
    <x v="28"/>
    <n v="23.17"/>
    <n v="23.940000999999999"/>
    <n v="23.17"/>
    <n v="23.860001"/>
    <n v="0"/>
    <n v="0"/>
    <n v="0"/>
    <n v="0"/>
    <n v="0"/>
    <x v="0"/>
    <n v="0"/>
  </r>
  <r>
    <x v="0"/>
    <x v="29"/>
    <n v="23.799999"/>
    <n v="24.959999"/>
    <n v="23.780000999999999"/>
    <n v="24.959999"/>
    <n v="0"/>
    <n v="0"/>
    <n v="0"/>
    <n v="0"/>
    <n v="0"/>
    <x v="0"/>
    <n v="0"/>
  </r>
  <r>
    <x v="0"/>
    <x v="30"/>
    <n v="25.120000999999998"/>
    <n v="25.4"/>
    <n v="24.809999000000001"/>
    <n v="25.4"/>
    <n v="0"/>
    <n v="0"/>
    <n v="0"/>
    <n v="0"/>
    <n v="0"/>
    <x v="0"/>
    <n v="0"/>
  </r>
  <r>
    <x v="0"/>
    <x v="31"/>
    <n v="25.450001"/>
    <n v="25.549999"/>
    <n v="24.83"/>
    <n v="25.030000999999999"/>
    <n v="0"/>
    <n v="0"/>
    <n v="0"/>
    <n v="0"/>
    <n v="0"/>
    <x v="0"/>
    <n v="0"/>
  </r>
  <r>
    <x v="0"/>
    <x v="32"/>
    <n v="25.15"/>
    <n v="25.25"/>
    <n v="24.450001"/>
    <n v="24.540001"/>
    <n v="0"/>
    <n v="0"/>
    <n v="0"/>
    <n v="0"/>
    <n v="0"/>
    <x v="0"/>
    <n v="0"/>
  </r>
  <r>
    <x v="0"/>
    <x v="33"/>
    <n v="24.48"/>
    <n v="24.58"/>
    <n v="23.799999"/>
    <n v="24.52"/>
    <n v="0"/>
    <n v="0"/>
    <n v="0"/>
    <n v="0"/>
    <n v="0"/>
    <x v="0"/>
    <n v="0"/>
  </r>
  <r>
    <x v="0"/>
    <x v="34"/>
    <n v="24.6"/>
    <n v="25.66"/>
    <n v="24.6"/>
    <n v="25.66"/>
    <n v="0"/>
    <n v="0"/>
    <n v="0"/>
    <n v="0"/>
    <n v="0"/>
    <x v="0"/>
    <n v="0"/>
  </r>
  <r>
    <x v="0"/>
    <x v="35"/>
    <n v="25.68"/>
    <n v="26.59"/>
    <n v="25.610001"/>
    <n v="26.57"/>
    <n v="0"/>
    <n v="0"/>
    <n v="0"/>
    <n v="0"/>
    <n v="0"/>
    <x v="0"/>
    <n v="0"/>
  </r>
  <r>
    <x v="0"/>
    <x v="36"/>
    <n v="26.540001"/>
    <n v="26.66"/>
    <n v="25.860001"/>
    <n v="26.379999000000002"/>
    <n v="0"/>
    <n v="0"/>
    <n v="0"/>
    <n v="0"/>
    <n v="0"/>
    <x v="0"/>
    <n v="0"/>
  </r>
  <r>
    <x v="0"/>
    <x v="37"/>
    <n v="26.51"/>
    <n v="26.540001"/>
    <n v="25.48"/>
    <n v="25.9"/>
    <n v="0"/>
    <n v="0"/>
    <n v="0"/>
    <n v="0"/>
    <n v="0"/>
    <x v="0"/>
    <n v="0"/>
  </r>
  <r>
    <x v="0"/>
    <x v="38"/>
    <n v="25.93"/>
    <n v="26.33"/>
    <n v="25.290001"/>
    <n v="25.290001"/>
    <n v="0"/>
    <n v="0"/>
    <n v="0"/>
    <n v="0"/>
    <n v="0"/>
    <x v="0"/>
    <n v="0"/>
  </r>
  <r>
    <x v="0"/>
    <x v="39"/>
    <n v="25.25"/>
    <n v="25.25"/>
    <n v="24.190000999999999"/>
    <n v="24.620000999999998"/>
    <n v="0"/>
    <n v="0"/>
    <n v="0"/>
    <n v="0"/>
    <n v="0"/>
    <x v="0"/>
    <n v="0"/>
  </r>
  <r>
    <x v="0"/>
    <x v="40"/>
    <n v="24.73"/>
    <n v="25.059999000000001"/>
    <n v="24.459999"/>
    <n v="24.540001"/>
    <n v="0"/>
    <n v="0"/>
    <n v="0"/>
    <n v="0"/>
    <n v="0"/>
    <x v="0"/>
    <n v="0"/>
  </r>
  <r>
    <x v="0"/>
    <x v="41"/>
    <n v="24.15"/>
    <n v="24.219999000000001"/>
    <n v="23.540001"/>
    <n v="24.139999"/>
    <n v="0"/>
    <n v="0"/>
    <n v="0"/>
    <n v="0"/>
    <n v="0"/>
    <x v="0"/>
    <n v="0"/>
  </r>
  <r>
    <x v="0"/>
    <x v="42"/>
    <n v="24.24"/>
    <n v="24.75"/>
    <n v="24.07"/>
    <n v="24.75"/>
    <n v="0"/>
    <n v="0"/>
    <n v="0"/>
    <n v="0"/>
    <n v="0"/>
    <x v="0"/>
    <n v="0"/>
  </r>
  <r>
    <x v="0"/>
    <x v="43"/>
    <n v="24.84"/>
    <n v="24.84"/>
    <n v="23.32"/>
    <n v="23.32"/>
    <n v="0"/>
    <n v="0"/>
    <n v="0"/>
    <n v="0"/>
    <n v="0"/>
    <x v="0"/>
    <n v="0"/>
  </r>
  <r>
    <x v="0"/>
    <x v="44"/>
    <n v="23.42"/>
    <n v="23.65"/>
    <n v="22.709999"/>
    <n v="23.35"/>
    <n v="0"/>
    <n v="0"/>
    <n v="0"/>
    <n v="0"/>
    <n v="0"/>
    <x v="0"/>
    <n v="0"/>
  </r>
  <r>
    <x v="0"/>
    <x v="45"/>
    <n v="23.49"/>
    <n v="24.58"/>
    <n v="23.389999"/>
    <n v="24.540001"/>
    <n v="0"/>
    <n v="0"/>
    <n v="0"/>
    <n v="0"/>
    <n v="0"/>
    <x v="0"/>
    <n v="0"/>
  </r>
  <r>
    <x v="0"/>
    <x v="46"/>
    <n v="24.66"/>
    <n v="24.76"/>
    <n v="24.25"/>
    <n v="24.76"/>
    <n v="0"/>
    <n v="0"/>
    <n v="0"/>
    <n v="0"/>
    <n v="0"/>
    <x v="0"/>
    <n v="0"/>
  </r>
  <r>
    <x v="0"/>
    <x v="47"/>
    <n v="24.780000999999999"/>
    <n v="24.99"/>
    <n v="24.549999"/>
    <n v="24.809999000000001"/>
    <n v="0"/>
    <n v="0"/>
    <n v="0"/>
    <n v="0"/>
    <n v="0"/>
    <x v="0"/>
    <n v="0"/>
  </r>
  <r>
    <x v="0"/>
    <x v="48"/>
    <n v="24.950001"/>
    <n v="26.09"/>
    <n v="24.799999"/>
    <n v="26.08"/>
    <n v="0"/>
    <n v="0"/>
    <n v="0"/>
    <n v="0"/>
    <n v="0"/>
    <x v="0"/>
    <n v="0"/>
  </r>
  <r>
    <x v="0"/>
    <x v="49"/>
    <n v="25.99"/>
    <n v="26.299999"/>
    <n v="25.809999000000001"/>
    <n v="26.15"/>
    <n v="0"/>
    <n v="0"/>
    <n v="0"/>
    <n v="0"/>
    <n v="0"/>
    <x v="0"/>
    <n v="0"/>
  </r>
  <r>
    <x v="0"/>
    <x v="50"/>
    <n v="26.25"/>
    <n v="26.940000999999999"/>
    <n v="26.25"/>
    <n v="26.940000999999999"/>
    <n v="0"/>
    <n v="0"/>
    <n v="0"/>
    <n v="0"/>
    <n v="0"/>
    <x v="0"/>
    <n v="0"/>
  </r>
  <r>
    <x v="0"/>
    <x v="51"/>
    <n v="27.17"/>
    <n v="28.26"/>
    <n v="27.01"/>
    <n v="28.26"/>
    <n v="0"/>
    <n v="0"/>
    <n v="0"/>
    <n v="0"/>
    <n v="0"/>
    <x v="0"/>
    <n v="0"/>
  </r>
  <r>
    <x v="0"/>
    <x v="52"/>
    <n v="28.209999"/>
    <n v="29.190000999999999"/>
    <n v="28.209999"/>
    <n v="29.190000999999999"/>
    <n v="0"/>
    <n v="0"/>
    <n v="0"/>
    <n v="0"/>
    <n v="0"/>
    <x v="0"/>
    <n v="0"/>
  </r>
  <r>
    <x v="0"/>
    <x v="53"/>
    <n v="29.190000999999999"/>
    <n v="29.43"/>
    <n v="28.15"/>
    <n v="29.209999"/>
    <n v="0"/>
    <n v="0"/>
    <n v="0"/>
    <n v="0"/>
    <n v="0"/>
    <x v="0"/>
    <n v="0"/>
  </r>
  <r>
    <x v="0"/>
    <x v="54"/>
    <n v="29.209999"/>
    <n v="30.879999000000002"/>
    <n v="29.209999"/>
    <n v="30.879999000000002"/>
    <n v="0"/>
    <n v="0"/>
    <n v="0"/>
    <n v="0"/>
    <n v="0"/>
    <x v="0"/>
    <n v="0"/>
  </r>
  <r>
    <x v="0"/>
    <x v="55"/>
    <n v="30.99"/>
    <n v="31.209999"/>
    <n v="29.83"/>
    <n v="29.83"/>
    <n v="0"/>
    <n v="0"/>
    <n v="0"/>
    <n v="0"/>
    <n v="0"/>
    <x v="0"/>
    <n v="0"/>
  </r>
  <r>
    <x v="0"/>
    <x v="56"/>
    <n v="30.040001"/>
    <n v="32.689999"/>
    <n v="30.040001"/>
    <n v="32.310001"/>
    <n v="0"/>
    <n v="0"/>
    <n v="0"/>
    <n v="0"/>
    <n v="0"/>
    <x v="0"/>
    <n v="0"/>
  </r>
  <r>
    <x v="0"/>
    <x v="57"/>
    <n v="32.290000999999997"/>
    <n v="32.759998000000003"/>
    <n v="31.68"/>
    <n v="31.68"/>
    <n v="0"/>
    <n v="0"/>
    <n v="0"/>
    <n v="0"/>
    <n v="0"/>
    <x v="0"/>
    <n v="0"/>
  </r>
  <r>
    <x v="0"/>
    <x v="58"/>
    <n v="31.790001"/>
    <n v="34.549999"/>
    <n v="31.790001"/>
    <n v="34.240001999999997"/>
    <n v="0"/>
    <n v="0"/>
    <n v="0"/>
    <n v="0"/>
    <n v="0"/>
    <x v="0"/>
    <n v="0"/>
  </r>
  <r>
    <x v="0"/>
    <x v="59"/>
    <n v="33.990001999999997"/>
    <n v="35.979999999999997"/>
    <n v="33.990001999999997"/>
    <n v="35.979999999999997"/>
    <n v="0"/>
    <n v="0"/>
    <n v="0"/>
    <n v="0"/>
    <n v="0"/>
    <x v="0"/>
    <n v="0"/>
  </r>
  <r>
    <x v="0"/>
    <x v="60"/>
    <n v="36.75"/>
    <n v="36.75"/>
    <n v="34.580002"/>
    <n v="36.630001"/>
    <n v="0"/>
    <n v="0"/>
    <n v="0"/>
    <n v="0"/>
    <n v="0"/>
    <x v="0"/>
    <n v="0"/>
  </r>
  <r>
    <x v="0"/>
    <x v="61"/>
    <n v="36.720001000000003"/>
    <n v="37.150002000000001"/>
    <n v="36.439999"/>
    <n v="36.759998000000003"/>
    <n v="0"/>
    <n v="0"/>
    <n v="0"/>
    <n v="0"/>
    <n v="0"/>
    <x v="0"/>
    <n v="0"/>
  </r>
  <r>
    <x v="0"/>
    <x v="62"/>
    <n v="36.830002"/>
    <n v="37.520000000000003"/>
    <n v="34.959999000000003"/>
    <n v="36.580002"/>
    <n v="0"/>
    <n v="0"/>
    <n v="0"/>
    <n v="0"/>
    <n v="0"/>
    <x v="0"/>
    <n v="0"/>
  </r>
  <r>
    <x v="0"/>
    <x v="63"/>
    <n v="36.950001"/>
    <n v="38.32"/>
    <n v="36.830002"/>
    <n v="37.959999000000003"/>
    <n v="0"/>
    <n v="0"/>
    <n v="0"/>
    <n v="0"/>
    <n v="0"/>
    <x v="0"/>
    <n v="0"/>
  </r>
  <r>
    <x v="0"/>
    <x v="64"/>
    <n v="38.040000999999997"/>
    <n v="38.040000999999997"/>
    <n v="36.970001000000003"/>
    <n v="37.909999999999997"/>
    <n v="0"/>
    <n v="0"/>
    <n v="0"/>
    <n v="0"/>
    <n v="0"/>
    <x v="0"/>
    <n v="0"/>
  </r>
  <r>
    <x v="0"/>
    <x v="65"/>
    <n v="37.959999000000003"/>
    <n v="41.029998999999997"/>
    <n v="37.959999000000003"/>
    <n v="41.029998999999997"/>
    <n v="0"/>
    <n v="0"/>
    <n v="0"/>
    <n v="0"/>
    <n v="0"/>
    <x v="0"/>
    <n v="0"/>
  </r>
  <r>
    <x v="0"/>
    <x v="66"/>
    <n v="41.189999"/>
    <n v="43.759998000000003"/>
    <n v="41.189999"/>
    <n v="43.52"/>
    <n v="0"/>
    <n v="0"/>
    <n v="0"/>
    <n v="0"/>
    <n v="0"/>
    <x v="0"/>
    <n v="0"/>
  </r>
  <r>
    <x v="0"/>
    <x v="67"/>
    <n v="42.93"/>
    <n v="43.18"/>
    <n v="41.740001999999997"/>
    <n v="43.18"/>
    <n v="0"/>
    <n v="0"/>
    <n v="0"/>
    <n v="0"/>
    <n v="0"/>
    <x v="0"/>
    <n v="0"/>
  </r>
  <r>
    <x v="0"/>
    <x v="68"/>
    <n v="43.369999"/>
    <n v="45.630001"/>
    <n v="42.610000999999997"/>
    <n v="43.669998"/>
    <n v="0"/>
    <n v="0"/>
    <n v="0"/>
    <n v="0"/>
    <n v="0"/>
    <x v="0"/>
    <n v="0"/>
  </r>
  <r>
    <x v="0"/>
    <x v="69"/>
    <n v="42.490001999999997"/>
    <n v="42.990001999999997"/>
    <n v="40.799999"/>
    <n v="42.34"/>
    <n v="0"/>
    <n v="0"/>
    <n v="0"/>
    <n v="0"/>
    <n v="0"/>
    <x v="0"/>
    <n v="0"/>
  </r>
  <r>
    <x v="0"/>
    <x v="70"/>
    <n v="42.279998999999997"/>
    <n v="46.41"/>
    <n v="42.279998999999997"/>
    <n v="45.509998000000003"/>
    <n v="0"/>
    <n v="0"/>
    <n v="0"/>
    <n v="0"/>
    <n v="0"/>
    <x v="0"/>
    <n v="0"/>
  </r>
  <r>
    <x v="0"/>
    <x v="71"/>
    <n v="45.349997999999999"/>
    <n v="45.889999000000003"/>
    <n v="44.950001"/>
    <n v="45.48"/>
    <n v="0"/>
    <n v="0"/>
    <n v="0"/>
    <n v="0"/>
    <n v="0"/>
    <x v="0"/>
    <n v="0"/>
  </r>
  <r>
    <x v="0"/>
    <x v="72"/>
    <n v="45.16"/>
    <n v="45.16"/>
    <n v="43.110000999999997"/>
    <n v="43.82"/>
    <n v="0"/>
    <n v="0"/>
    <n v="0"/>
    <n v="0"/>
    <n v="0"/>
    <x v="0"/>
    <n v="0"/>
  </r>
  <r>
    <x v="0"/>
    <x v="73"/>
    <n v="44.029998999999997"/>
    <n v="45.43"/>
    <n v="43.419998"/>
    <n v="45.34"/>
    <n v="0"/>
    <n v="0"/>
    <n v="0"/>
    <n v="0"/>
    <n v="0"/>
    <x v="0"/>
    <n v="0"/>
  </r>
  <r>
    <x v="0"/>
    <x v="74"/>
    <n v="45.540000999999997"/>
    <n v="48.869999"/>
    <n v="45.540000999999997"/>
    <n v="48.48"/>
    <n v="0"/>
    <n v="0"/>
    <n v="0"/>
    <n v="0"/>
    <n v="0"/>
    <x v="0"/>
    <n v="0"/>
  </r>
  <r>
    <x v="0"/>
    <x v="75"/>
    <n v="48.700001"/>
    <n v="48.849997999999999"/>
    <n v="47.09"/>
    <n v="48.380001"/>
    <n v="0"/>
    <n v="0"/>
    <n v="0"/>
    <n v="0"/>
    <n v="0"/>
    <x v="0"/>
    <n v="0"/>
  </r>
  <r>
    <x v="0"/>
    <x v="76"/>
    <n v="48.16"/>
    <n v="48.509998000000003"/>
    <n v="44.099997999999999"/>
    <n v="45.200001"/>
    <n v="0"/>
    <n v="0"/>
    <n v="0"/>
    <n v="0"/>
    <n v="0"/>
    <x v="0"/>
    <n v="0"/>
  </r>
  <r>
    <x v="0"/>
    <x v="77"/>
    <n v="45.580002"/>
    <n v="47.130001"/>
    <n v="45.139999000000003"/>
    <n v="46.970001000000003"/>
    <n v="0"/>
    <n v="0"/>
    <n v="0"/>
    <n v="0"/>
    <n v="0"/>
    <x v="0"/>
    <n v="0"/>
  </r>
  <r>
    <x v="0"/>
    <x v="78"/>
    <n v="46.93"/>
    <n v="49.48"/>
    <n v="46.93"/>
    <n v="49.389999000000003"/>
    <n v="0"/>
    <n v="0"/>
    <n v="0"/>
    <n v="0"/>
    <n v="0"/>
    <x v="0"/>
    <n v="0"/>
  </r>
  <r>
    <x v="0"/>
    <x v="79"/>
    <n v="49.619999"/>
    <n v="49.639999000000003"/>
    <n v="46.939999"/>
    <n v="47.509998000000003"/>
    <n v="0"/>
    <n v="0"/>
    <n v="0"/>
    <n v="0"/>
    <n v="0"/>
    <x v="0"/>
    <n v="0"/>
  </r>
  <r>
    <x v="0"/>
    <x v="80"/>
    <n v="47.889999000000003"/>
    <n v="48.099997999999999"/>
    <n v="45.349997999999999"/>
    <n v="45.349997999999999"/>
    <n v="0"/>
    <n v="0"/>
    <n v="0"/>
    <n v="0"/>
    <n v="0"/>
    <x v="0"/>
    <n v="0"/>
  </r>
  <r>
    <x v="0"/>
    <x v="81"/>
    <n v="44.700001"/>
    <n v="47"/>
    <n v="44.700001"/>
    <n v="45.580002"/>
    <n v="0"/>
    <n v="0"/>
    <n v="0"/>
    <n v="0"/>
    <n v="0"/>
    <x v="0"/>
    <n v="0"/>
  </r>
  <r>
    <x v="0"/>
    <x v="82"/>
    <n v="46.52"/>
    <n v="47.599997999999999"/>
    <n v="44.380001"/>
    <n v="45.080002"/>
    <n v="0"/>
    <n v="0"/>
    <n v="0"/>
    <n v="0"/>
    <n v="0"/>
    <x v="0"/>
    <n v="0"/>
  </r>
  <r>
    <x v="0"/>
    <x v="83"/>
    <n v="45.98"/>
    <n v="47.040000999999997"/>
    <n v="45.84"/>
    <n v="46.669998"/>
    <n v="0"/>
    <n v="0"/>
    <n v="0"/>
    <n v="0"/>
    <n v="0"/>
    <x v="0"/>
    <n v="0"/>
  </r>
  <r>
    <x v="0"/>
    <x v="84"/>
    <n v="46.200001"/>
    <n v="46.66"/>
    <n v="44.400002000000001"/>
    <n v="44.720001000000003"/>
    <n v="0"/>
    <n v="0"/>
    <n v="0"/>
    <n v="0"/>
    <n v="0"/>
    <x v="0"/>
    <n v="0"/>
  </r>
  <r>
    <x v="0"/>
    <x v="85"/>
    <n v="44.619999"/>
    <n v="44.619999"/>
    <n v="42.389999000000003"/>
    <n v="43.259998000000003"/>
    <n v="0"/>
    <n v="0"/>
    <n v="0"/>
    <n v="0"/>
    <n v="0"/>
    <x v="0"/>
    <n v="0"/>
  </r>
  <r>
    <x v="0"/>
    <x v="86"/>
    <n v="43.740001999999997"/>
    <n v="44.23"/>
    <n v="43.740001999999997"/>
    <n v="44.110000999999997"/>
    <n v="0"/>
    <n v="0"/>
    <n v="0"/>
    <n v="0"/>
    <n v="0"/>
    <x v="0"/>
    <n v="0"/>
  </r>
  <r>
    <x v="0"/>
    <x v="87"/>
    <n v="44.139999000000003"/>
    <n v="45.740001999999997"/>
    <n v="44.139999000000003"/>
    <n v="45.740001999999997"/>
    <n v="0"/>
    <n v="0"/>
    <n v="0"/>
    <n v="0"/>
    <n v="0"/>
    <x v="0"/>
    <n v="0"/>
  </r>
  <r>
    <x v="0"/>
    <x v="88"/>
    <n v="46.02"/>
    <n v="47.43"/>
    <n v="46.02"/>
    <n v="47.43"/>
    <n v="0"/>
    <n v="0"/>
    <n v="0"/>
    <n v="0"/>
    <n v="0"/>
    <x v="0"/>
    <n v="0"/>
  </r>
  <r>
    <x v="0"/>
    <x v="89"/>
    <n v="47.369999"/>
    <n v="48.240001999999997"/>
    <n v="46.779998999999997"/>
    <n v="47.369999"/>
    <n v="0"/>
    <n v="0"/>
    <n v="0"/>
    <n v="0"/>
    <n v="0"/>
    <x v="0"/>
    <n v="0"/>
  </r>
  <r>
    <x v="0"/>
    <x v="90"/>
    <n v="47.43"/>
    <n v="49.130001"/>
    <n v="47.43"/>
    <n v="47.91"/>
    <n v="0"/>
    <n v="0"/>
    <n v="0"/>
    <n v="0"/>
    <n v="0"/>
    <x v="0"/>
    <n v="0"/>
  </r>
  <r>
    <x v="0"/>
    <x v="91"/>
    <n v="47.790000999999997"/>
    <n v="47.790000999999997"/>
    <n v="43.889999000000003"/>
    <n v="45.220001000000003"/>
    <n v="0"/>
    <n v="0"/>
    <n v="0"/>
    <n v="0"/>
    <n v="0"/>
    <x v="0"/>
    <n v="0"/>
  </r>
  <r>
    <x v="0"/>
    <x v="92"/>
    <n v="45.439999"/>
    <n v="45.439999"/>
    <n v="42.419998"/>
    <n v="42.419998"/>
    <n v="0"/>
    <n v="0"/>
    <n v="0"/>
    <n v="0"/>
    <n v="0"/>
    <x v="0"/>
    <n v="0"/>
  </r>
  <r>
    <x v="0"/>
    <x v="93"/>
    <n v="42.759998000000003"/>
    <n v="43.139999000000003"/>
    <n v="38.979999999999997"/>
    <n v="41.060001"/>
    <n v="0"/>
    <n v="0"/>
    <n v="0"/>
    <n v="0"/>
    <n v="0"/>
    <x v="0"/>
    <n v="0"/>
  </r>
  <r>
    <x v="0"/>
    <x v="94"/>
    <n v="40.439999"/>
    <n v="41.720001000000003"/>
    <n v="39.439999"/>
    <n v="41.720001000000003"/>
    <n v="0"/>
    <n v="0"/>
    <n v="0"/>
    <n v="0"/>
    <n v="0"/>
    <x v="0"/>
    <n v="0"/>
  </r>
  <r>
    <x v="0"/>
    <x v="95"/>
    <n v="41.360000999999997"/>
    <n v="41.540000999999997"/>
    <n v="39.380001"/>
    <n v="39.990001999999997"/>
    <n v="0"/>
    <n v="0"/>
    <n v="0"/>
    <n v="0"/>
    <n v="0"/>
    <x v="0"/>
    <n v="0"/>
  </r>
  <r>
    <x v="0"/>
    <x v="96"/>
    <n v="40.330002"/>
    <n v="41.880001"/>
    <n v="40.330002"/>
    <n v="41.700001"/>
    <n v="0"/>
    <n v="0"/>
    <n v="0"/>
    <n v="0"/>
    <n v="0"/>
    <x v="0"/>
    <n v="0"/>
  </r>
  <r>
    <x v="0"/>
    <x v="97"/>
    <n v="42.040000999999997"/>
    <n v="42.459999000000003"/>
    <n v="40.610000999999997"/>
    <n v="40.840000000000003"/>
    <n v="0"/>
    <n v="0"/>
    <n v="0"/>
    <n v="0"/>
    <n v="0"/>
    <x v="0"/>
    <n v="0"/>
  </r>
  <r>
    <x v="0"/>
    <x v="98"/>
    <n v="41.130001"/>
    <n v="42.580002"/>
    <n v="41.130001"/>
    <n v="42.099997999999999"/>
    <n v="0"/>
    <n v="0"/>
    <n v="0"/>
    <n v="0"/>
    <n v="0"/>
    <x v="0"/>
    <n v="0"/>
  </r>
  <r>
    <x v="0"/>
    <x v="99"/>
    <n v="41.93"/>
    <n v="43.439999"/>
    <n v="41.330002"/>
    <n v="43.439999"/>
    <n v="0"/>
    <n v="0"/>
    <n v="0"/>
    <n v="0"/>
    <n v="0"/>
    <x v="0"/>
    <n v="0"/>
  </r>
  <r>
    <x v="0"/>
    <x v="100"/>
    <n v="43.540000999999997"/>
    <n v="44.09"/>
    <n v="43.119999"/>
    <n v="44.09"/>
    <n v="0"/>
    <n v="0"/>
    <n v="0"/>
    <n v="0"/>
    <n v="0"/>
    <x v="0"/>
    <n v="0"/>
  </r>
  <r>
    <x v="0"/>
    <x v="101"/>
    <n v="44.310001"/>
    <n v="45.34"/>
    <n v="44.310001"/>
    <n v="45.240001999999997"/>
    <n v="0"/>
    <n v="0"/>
    <n v="0"/>
    <n v="0"/>
    <n v="0"/>
    <x v="0"/>
    <n v="0"/>
  </r>
  <r>
    <x v="0"/>
    <x v="102"/>
    <n v="45.279998999999997"/>
    <n v="47.189999"/>
    <n v="45.110000999999997"/>
    <n v="47.189999"/>
    <n v="0"/>
    <n v="0"/>
    <n v="0"/>
    <n v="0"/>
    <n v="0"/>
    <x v="0"/>
    <n v="0"/>
  </r>
  <r>
    <x v="0"/>
    <x v="103"/>
    <n v="47.490001999999997"/>
    <n v="48.16"/>
    <n v="47.220001000000003"/>
    <n v="47.75"/>
    <n v="0"/>
    <n v="0"/>
    <n v="0"/>
    <n v="0"/>
    <n v="0"/>
    <x v="0"/>
    <n v="0"/>
  </r>
  <r>
    <x v="0"/>
    <x v="104"/>
    <n v="48"/>
    <n v="50.060001"/>
    <n v="47.970001000000003"/>
    <n v="50.060001"/>
    <n v="0"/>
    <n v="0"/>
    <n v="0"/>
    <n v="0"/>
    <n v="0"/>
    <x v="0"/>
    <n v="0"/>
  </r>
  <r>
    <x v="0"/>
    <x v="105"/>
    <n v="49.98"/>
    <n v="51.619999"/>
    <n v="49.98"/>
    <n v="51.330002"/>
    <n v="0"/>
    <n v="0"/>
    <n v="0"/>
    <n v="0"/>
    <n v="0"/>
    <x v="0"/>
    <n v="0"/>
  </r>
  <r>
    <x v="0"/>
    <x v="106"/>
    <n v="51.560001"/>
    <n v="53.240001999999997"/>
    <n v="51.02"/>
    <n v="52.48"/>
    <n v="0"/>
    <n v="0"/>
    <n v="0"/>
    <n v="0"/>
    <n v="0"/>
    <x v="0"/>
    <n v="0"/>
  </r>
  <r>
    <x v="0"/>
    <x v="107"/>
    <n v="52.689999"/>
    <n v="55.209999000000003"/>
    <n v="52.459999000000003"/>
    <n v="55.209999000000003"/>
    <n v="0"/>
    <n v="0"/>
    <n v="0"/>
    <n v="0"/>
    <n v="0"/>
    <x v="0"/>
    <n v="0"/>
  </r>
  <r>
    <x v="0"/>
    <x v="108"/>
    <n v="55.439999"/>
    <n v="56.040000999999997"/>
    <n v="54.889999000000003"/>
    <n v="55.450001"/>
    <n v="0"/>
    <n v="0"/>
    <n v="0"/>
    <n v="0"/>
    <n v="0"/>
    <x v="0"/>
    <n v="0"/>
  </r>
  <r>
    <x v="0"/>
    <x v="109"/>
    <n v="55.209999000000003"/>
    <n v="55.52"/>
    <n v="53.580002"/>
    <n v="55.41"/>
    <n v="0"/>
    <n v="0"/>
    <n v="0"/>
    <n v="0"/>
    <n v="0"/>
    <x v="0"/>
    <n v="0"/>
  </r>
  <r>
    <x v="0"/>
    <x v="110"/>
    <n v="55.73"/>
    <n v="56.669998"/>
    <n v="55.439999"/>
    <n v="55.439999"/>
    <n v="0"/>
    <n v="0"/>
    <n v="0"/>
    <n v="0"/>
    <n v="0"/>
    <x v="0"/>
    <n v="0"/>
  </r>
  <r>
    <x v="0"/>
    <x v="111"/>
    <n v="55.689999"/>
    <n v="58.169998"/>
    <n v="55.689999"/>
    <n v="57.59"/>
    <n v="0"/>
    <n v="0"/>
    <n v="0"/>
    <n v="0"/>
    <n v="0"/>
    <x v="0"/>
    <n v="0"/>
  </r>
  <r>
    <x v="0"/>
    <x v="112"/>
    <n v="57.650002000000001"/>
    <n v="58.68"/>
    <n v="56.880001"/>
    <n v="58.68"/>
    <n v="0"/>
    <n v="0"/>
    <n v="0"/>
    <n v="0"/>
    <n v="0"/>
    <x v="0"/>
    <n v="0"/>
  </r>
  <r>
    <x v="0"/>
    <x v="113"/>
    <n v="58.630001"/>
    <n v="58.630001"/>
    <n v="56.360000999999997"/>
    <n v="58.470001000000003"/>
    <n v="0"/>
    <n v="0"/>
    <n v="0"/>
    <n v="0"/>
    <n v="0"/>
    <x v="0"/>
    <n v="0"/>
  </r>
  <r>
    <x v="0"/>
    <x v="114"/>
    <n v="58.970001000000003"/>
    <n v="60.619999"/>
    <n v="58.91"/>
    <n v="60.509998000000003"/>
    <n v="0"/>
    <n v="0"/>
    <n v="0"/>
    <n v="0"/>
    <n v="0"/>
    <x v="0"/>
    <n v="0"/>
  </r>
  <r>
    <x v="0"/>
    <x v="115"/>
    <n v="60.709999000000003"/>
    <n v="60.709999000000003"/>
    <n v="58.27"/>
    <n v="59.599997999999999"/>
    <n v="0"/>
    <n v="0"/>
    <n v="0"/>
    <n v="0"/>
    <n v="0"/>
    <x v="0"/>
    <n v="0"/>
  </r>
  <r>
    <x v="0"/>
    <x v="116"/>
    <n v="58.869999"/>
    <n v="58.919998"/>
    <n v="55.139999000000003"/>
    <n v="56.880001"/>
    <n v="0"/>
    <n v="0"/>
    <n v="0"/>
    <n v="0"/>
    <n v="0"/>
    <x v="0"/>
    <n v="0"/>
  </r>
  <r>
    <x v="0"/>
    <x v="117"/>
    <n v="56.939999"/>
    <n v="57.52"/>
    <n v="56"/>
    <n v="57.52"/>
    <n v="0"/>
    <n v="0"/>
    <n v="0"/>
    <n v="0"/>
    <n v="0"/>
    <x v="0"/>
    <n v="0"/>
  </r>
  <r>
    <x v="0"/>
    <x v="118"/>
    <n v="57.41"/>
    <n v="58.279998999999997"/>
    <n v="56.220001000000003"/>
    <n v="58.279998999999997"/>
    <n v="0"/>
    <n v="0"/>
    <n v="0"/>
    <n v="0"/>
    <n v="0"/>
    <x v="0"/>
    <n v="0"/>
  </r>
  <r>
    <x v="0"/>
    <x v="119"/>
    <n v="58.700001"/>
    <n v="59.889999000000003"/>
    <n v="58.599997999999999"/>
    <n v="59.889999000000003"/>
    <n v="0"/>
    <n v="0"/>
    <n v="0"/>
    <n v="0"/>
    <n v="0"/>
    <x v="0"/>
    <n v="0"/>
  </r>
  <r>
    <x v="0"/>
    <x v="120"/>
    <n v="59.91"/>
    <n v="60.389999000000003"/>
    <n v="55.610000999999997"/>
    <n v="55.610000999999997"/>
    <n v="0"/>
    <n v="0"/>
    <n v="0"/>
    <n v="0"/>
    <n v="0"/>
    <x v="0"/>
    <n v="0"/>
  </r>
  <r>
    <x v="0"/>
    <x v="121"/>
    <n v="55.959999000000003"/>
    <n v="56.82"/>
    <n v="54.73"/>
    <n v="56.119999"/>
    <n v="0"/>
    <n v="0"/>
    <n v="0"/>
    <n v="0"/>
    <n v="0"/>
    <x v="0"/>
    <n v="0"/>
  </r>
  <r>
    <x v="0"/>
    <x v="122"/>
    <n v="56.009998000000003"/>
    <n v="56.009998000000003"/>
    <n v="53.470001000000003"/>
    <n v="55.34"/>
    <n v="0"/>
    <n v="0"/>
    <n v="0"/>
    <n v="0"/>
    <n v="0"/>
    <x v="0"/>
    <n v="0"/>
  </r>
  <r>
    <x v="0"/>
    <x v="123"/>
    <n v="55.43"/>
    <n v="56.59"/>
    <n v="54.369999"/>
    <n v="54.369999"/>
    <n v="0"/>
    <n v="0"/>
    <n v="0"/>
    <n v="0"/>
    <n v="0"/>
    <x v="0"/>
    <n v="0"/>
  </r>
  <r>
    <x v="0"/>
    <x v="124"/>
    <n v="54.130001"/>
    <n v="55.830002"/>
    <n v="54.130001"/>
    <n v="55.830002"/>
    <n v="0"/>
    <n v="0"/>
    <n v="0"/>
    <n v="0"/>
    <n v="0"/>
    <x v="0"/>
    <n v="0"/>
  </r>
  <r>
    <x v="0"/>
    <x v="125"/>
    <n v="55.889999000000003"/>
    <n v="58"/>
    <n v="55.889999000000003"/>
    <n v="56.919998"/>
    <n v="0"/>
    <n v="0"/>
    <n v="0"/>
    <n v="0"/>
    <n v="0"/>
    <x v="0"/>
    <n v="0"/>
  </r>
  <r>
    <x v="0"/>
    <x v="126"/>
    <n v="57.060001"/>
    <n v="57.380001"/>
    <n v="54.169998"/>
    <n v="55.509998000000003"/>
    <n v="0"/>
    <n v="0"/>
    <n v="0"/>
    <n v="0"/>
    <n v="0"/>
    <x v="0"/>
    <n v="0"/>
  </r>
  <r>
    <x v="0"/>
    <x v="127"/>
    <n v="55.529998999999997"/>
    <n v="58.07"/>
    <n v="54.720001000000003"/>
    <n v="56.959999000000003"/>
    <n v="0"/>
    <n v="0"/>
    <n v="0"/>
    <n v="0"/>
    <n v="0"/>
    <x v="0"/>
    <n v="0"/>
  </r>
  <r>
    <x v="0"/>
    <x v="128"/>
    <n v="57.09"/>
    <n v="57.09"/>
    <n v="52.48"/>
    <n v="53.52"/>
    <n v="0"/>
    <n v="0"/>
    <n v="0"/>
    <n v="0"/>
    <n v="0"/>
    <x v="0"/>
    <n v="0"/>
  </r>
  <r>
    <x v="0"/>
    <x v="129"/>
    <n v="53.360000999999997"/>
    <n v="54.860000999999997"/>
    <n v="52.200001"/>
    <n v="53.389999000000003"/>
    <n v="0"/>
    <n v="0"/>
    <n v="0"/>
    <n v="0"/>
    <n v="0"/>
    <x v="0"/>
    <n v="0"/>
  </r>
  <r>
    <x v="0"/>
    <x v="130"/>
    <n v="53.939999"/>
    <n v="56.43"/>
    <n v="53.939999"/>
    <n v="55.540000999999997"/>
    <n v="0"/>
    <n v="0"/>
    <n v="0"/>
    <n v="0"/>
    <n v="0"/>
    <x v="0"/>
    <n v="0"/>
  </r>
  <r>
    <x v="0"/>
    <x v="131"/>
    <n v="55.299999"/>
    <n v="58.110000999999997"/>
    <n v="55.299999"/>
    <n v="58.110000999999997"/>
    <n v="0"/>
    <n v="0"/>
    <n v="0"/>
    <n v="0"/>
    <n v="0"/>
    <x v="0"/>
    <n v="0"/>
  </r>
  <r>
    <x v="0"/>
    <x v="132"/>
    <n v="57.57"/>
    <n v="61.970001000000003"/>
    <n v="57.57"/>
    <n v="61.779998999999997"/>
    <n v="0"/>
    <n v="0"/>
    <n v="0"/>
    <n v="0"/>
    <n v="0"/>
    <x v="0"/>
    <n v="0"/>
  </r>
  <r>
    <x v="0"/>
    <x v="133"/>
    <n v="61.900002000000001"/>
    <n v="63.439999"/>
    <n v="61.139999000000003"/>
    <n v="63.439999"/>
    <n v="0"/>
    <n v="0"/>
    <n v="0"/>
    <n v="0"/>
    <n v="0"/>
    <x v="0"/>
    <n v="0"/>
  </r>
  <r>
    <x v="0"/>
    <x v="134"/>
    <n v="63.43"/>
    <n v="65.059997999999993"/>
    <n v="63.380001"/>
    <n v="65.059997999999993"/>
    <n v="0"/>
    <n v="0"/>
    <n v="0"/>
    <n v="0"/>
    <n v="0"/>
    <x v="0"/>
    <n v="0"/>
  </r>
  <r>
    <x v="0"/>
    <x v="135"/>
    <n v="65.599997999999999"/>
    <n v="68.680000000000007"/>
    <n v="64.400002000000001"/>
    <n v="65.309997999999993"/>
    <n v="0"/>
    <n v="0"/>
    <n v="0"/>
    <n v="0"/>
    <n v="0"/>
    <x v="0"/>
    <n v="0"/>
  </r>
  <r>
    <x v="0"/>
    <x v="136"/>
    <n v="65.169998000000007"/>
    <n v="67.389999000000003"/>
    <n v="65.169998000000007"/>
    <n v="66.559997999999993"/>
    <n v="0"/>
    <n v="0"/>
    <n v="0"/>
    <n v="0"/>
    <n v="0"/>
    <x v="0"/>
    <n v="0"/>
  </r>
  <r>
    <x v="0"/>
    <x v="137"/>
    <n v="66.559997999999993"/>
    <n v="67.080001999999993"/>
    <n v="64.470000999999996"/>
    <n v="64.639999000000003"/>
    <n v="0"/>
    <n v="0"/>
    <n v="0"/>
    <n v="0"/>
    <n v="0"/>
    <x v="0"/>
    <n v="0"/>
  </r>
  <r>
    <x v="0"/>
    <x v="138"/>
    <n v="65.209998999999996"/>
    <n v="66.760002"/>
    <n v="64.410004000000001"/>
    <n v="66.760002"/>
    <n v="0"/>
    <n v="0"/>
    <n v="0"/>
    <n v="0"/>
    <n v="0"/>
    <x v="0"/>
    <n v="0"/>
  </r>
  <r>
    <x v="0"/>
    <x v="139"/>
    <n v="67.370002999999997"/>
    <n v="68.440002000000007"/>
    <n v="66.940002000000007"/>
    <n v="68.069999999999993"/>
    <n v="0"/>
    <n v="0"/>
    <n v="0"/>
    <n v="0"/>
    <n v="0"/>
    <x v="0"/>
    <n v="0"/>
  </r>
  <r>
    <x v="0"/>
    <x v="140"/>
    <n v="68.190002000000007"/>
    <n v="68.459998999999996"/>
    <n v="65.769997000000004"/>
    <n v="66.730002999999996"/>
    <n v="0"/>
    <n v="0"/>
    <n v="0"/>
    <n v="0"/>
    <n v="0"/>
    <x v="0"/>
    <n v="0"/>
  </r>
  <r>
    <x v="0"/>
    <x v="141"/>
    <n v="66.769997000000004"/>
    <n v="68.620002999999997"/>
    <n v="66.730002999999996"/>
    <n v="68.620002999999997"/>
    <n v="0"/>
    <n v="0"/>
    <n v="0"/>
    <n v="0"/>
    <n v="0"/>
    <x v="0"/>
    <n v="0"/>
  </r>
  <r>
    <x v="0"/>
    <x v="142"/>
    <n v="68.730002999999996"/>
    <n v="71.849997999999999"/>
    <n v="68.730002999999996"/>
    <n v="71.319999999999993"/>
    <n v="0"/>
    <n v="0"/>
    <n v="0"/>
    <n v="0"/>
    <n v="0"/>
    <x v="0"/>
    <n v="0"/>
  </r>
  <r>
    <x v="0"/>
    <x v="143"/>
    <n v="71.779999000000004"/>
    <n v="72.639999000000003"/>
    <n v="70.860000999999997"/>
    <n v="71.550003000000004"/>
    <n v="0"/>
    <n v="0"/>
    <n v="0"/>
    <n v="0"/>
    <n v="0"/>
    <x v="0"/>
    <n v="0"/>
  </r>
  <r>
    <x v="0"/>
    <x v="144"/>
    <n v="71.550003000000004"/>
    <n v="71.959998999999996"/>
    <n v="67.550003000000004"/>
    <n v="68.839995999999999"/>
    <n v="0"/>
    <n v="0"/>
    <n v="0"/>
    <n v="0"/>
    <n v="0"/>
    <x v="0"/>
    <n v="0"/>
  </r>
  <r>
    <x v="0"/>
    <x v="145"/>
    <n v="68.839995999999999"/>
    <n v="71.129997000000003"/>
    <n v="68.559997999999993"/>
    <n v="69.959998999999996"/>
    <n v="0"/>
    <n v="0"/>
    <n v="0"/>
    <n v="0"/>
    <n v="0"/>
    <x v="0"/>
    <n v="0"/>
  </r>
  <r>
    <x v="0"/>
    <x v="146"/>
    <n v="69.959998999999996"/>
    <n v="71.440002000000007"/>
    <n v="69.160004000000001"/>
    <n v="69.550003000000004"/>
    <n v="0"/>
    <n v="0"/>
    <n v="0"/>
    <n v="0"/>
    <n v="0"/>
    <x v="0"/>
    <n v="0"/>
  </r>
  <r>
    <x v="0"/>
    <x v="147"/>
    <n v="69.550003000000004"/>
    <n v="69.819999999999993"/>
    <n v="64.949996999999996"/>
    <n v="65.239998"/>
    <n v="0"/>
    <n v="0"/>
    <n v="0"/>
    <n v="0"/>
    <n v="0"/>
    <x v="0"/>
    <n v="0"/>
  </r>
  <r>
    <x v="0"/>
    <x v="148"/>
    <n v="65.239998"/>
    <n v="66.930000000000007"/>
    <n v="53.130001"/>
    <n v="59.630001"/>
    <n v="0"/>
    <n v="0"/>
    <n v="0"/>
    <n v="0"/>
    <n v="0"/>
    <x v="0"/>
    <n v="0"/>
  </r>
  <r>
    <x v="0"/>
    <x v="149"/>
    <n v="59.630001"/>
    <n v="59.959999000000003"/>
    <n v="51.349997999999999"/>
    <n v="54.75"/>
    <n v="0"/>
    <n v="0"/>
    <n v="0"/>
    <n v="0"/>
    <n v="0"/>
    <x v="0"/>
    <n v="0"/>
  </r>
  <r>
    <x v="0"/>
    <x v="150"/>
    <n v="54.75"/>
    <n v="58.669998"/>
    <n v="54.470001000000003"/>
    <n v="58.23"/>
    <n v="0"/>
    <n v="0"/>
    <n v="0"/>
    <n v="0"/>
    <n v="0"/>
    <x v="0"/>
    <n v="0"/>
  </r>
  <r>
    <x v="0"/>
    <x v="151"/>
    <n v="58.23"/>
    <n v="60.330002"/>
    <n v="56.759998000000003"/>
    <n v="59.119999"/>
    <n v="0"/>
    <n v="0"/>
    <n v="0"/>
    <n v="0"/>
    <n v="0"/>
    <x v="0"/>
    <n v="0"/>
  </r>
  <r>
    <x v="0"/>
    <x v="152"/>
    <n v="59.119999"/>
    <n v="59.540000999999997"/>
    <n v="55.529998999999997"/>
    <n v="56.27"/>
    <n v="0"/>
    <n v="0"/>
    <n v="0"/>
    <n v="0"/>
    <n v="0"/>
    <x v="0"/>
    <n v="0"/>
  </r>
  <r>
    <x v="0"/>
    <x v="153"/>
    <n v="56.27"/>
    <n v="57.830002"/>
    <n v="52.549999"/>
    <n v="56.52"/>
    <n v="0"/>
    <n v="0"/>
    <n v="0"/>
    <n v="0"/>
    <n v="0"/>
    <x v="0"/>
    <n v="0"/>
  </r>
  <r>
    <x v="0"/>
    <x v="154"/>
    <n v="56.52"/>
    <n v="62.779998999999997"/>
    <n v="55.900002000000001"/>
    <n v="62.259998000000003"/>
    <n v="0"/>
    <n v="0"/>
    <n v="0"/>
    <n v="0"/>
    <n v="0"/>
    <x v="0"/>
    <n v="0"/>
  </r>
  <r>
    <x v="0"/>
    <x v="155"/>
    <n v="62.259998000000003"/>
    <n v="63.5"/>
    <n v="61.279998999999997"/>
    <n v="63.099997999999999"/>
    <n v="0"/>
    <n v="0"/>
    <n v="0"/>
    <n v="0"/>
    <n v="0"/>
    <x v="0"/>
    <n v="0"/>
  </r>
  <r>
    <x v="0"/>
    <x v="156"/>
    <n v="63.099997999999999"/>
    <n v="66.589995999999999"/>
    <n v="62.32"/>
    <n v="66.199996999999996"/>
    <n v="0"/>
    <n v="0"/>
    <n v="0"/>
    <n v="0"/>
    <n v="0"/>
    <x v="0"/>
    <n v="0"/>
  </r>
  <r>
    <x v="0"/>
    <x v="157"/>
    <n v="66.309997999999993"/>
    <n v="66.959998999999996"/>
    <n v="64.080001999999993"/>
    <n v="64.290001000000004"/>
    <n v="0"/>
    <n v="0"/>
    <n v="0"/>
    <n v="0"/>
    <n v="0"/>
    <x v="0"/>
    <n v="0"/>
  </r>
  <r>
    <x v="0"/>
    <x v="158"/>
    <n v="64.290001000000004"/>
    <n v="67.010002"/>
    <n v="63.799999"/>
    <n v="66.569999999999993"/>
    <n v="0"/>
    <n v="0"/>
    <n v="0"/>
    <n v="0"/>
    <n v="0"/>
    <x v="0"/>
    <n v="0"/>
  </r>
  <r>
    <x v="0"/>
    <x v="159"/>
    <n v="66.569999999999993"/>
    <n v="70.180000000000007"/>
    <n v="66.230002999999996"/>
    <n v="69.800003000000004"/>
    <n v="0"/>
    <n v="0"/>
    <n v="0"/>
    <n v="0"/>
    <n v="0"/>
    <x v="0"/>
    <n v="0"/>
  </r>
  <r>
    <x v="0"/>
    <x v="160"/>
    <n v="69.800003000000004"/>
    <n v="71.139999000000003"/>
    <n v="69.029999000000004"/>
    <n v="70.800003000000004"/>
    <n v="0"/>
    <n v="0"/>
    <n v="0"/>
    <n v="0"/>
    <n v="0"/>
    <x v="0"/>
    <n v="0"/>
  </r>
  <r>
    <x v="0"/>
    <x v="161"/>
    <n v="70.800003000000004"/>
    <n v="71.239998"/>
    <n v="68.779999000000004"/>
    <n v="69.370002999999997"/>
    <n v="0"/>
    <n v="0"/>
    <n v="0"/>
    <n v="0"/>
    <n v="0"/>
    <x v="0"/>
    <n v="0"/>
  </r>
  <r>
    <x v="0"/>
    <x v="162"/>
    <n v="69.370002999999997"/>
    <n v="70.480002999999996"/>
    <n v="67.540001000000004"/>
    <n v="69.129997000000003"/>
    <n v="0"/>
    <n v="0"/>
    <n v="0"/>
    <n v="0"/>
    <n v="0"/>
    <x v="0"/>
    <n v="0"/>
  </r>
  <r>
    <x v="0"/>
    <x v="163"/>
    <n v="69.129997000000003"/>
    <n v="72.709998999999996"/>
    <n v="68.639999000000003"/>
    <n v="72.5"/>
    <n v="0"/>
    <n v="0"/>
    <n v="0"/>
    <n v="0"/>
    <n v="0"/>
    <x v="0"/>
    <n v="0"/>
  </r>
  <r>
    <x v="0"/>
    <x v="164"/>
    <n v="72.5"/>
    <n v="73.870002999999997"/>
    <n v="71.279999000000004"/>
    <n v="71.699996999999996"/>
    <n v="0"/>
    <n v="0"/>
    <n v="0"/>
    <n v="0"/>
    <n v="0"/>
    <x v="0"/>
    <n v="0"/>
  </r>
  <r>
    <x v="0"/>
    <x v="165"/>
    <n v="71.699996999999996"/>
    <n v="75.180000000000007"/>
    <n v="71.569999999999993"/>
    <n v="74.010002"/>
    <n v="0"/>
    <n v="0"/>
    <n v="0"/>
    <n v="0"/>
    <n v="0"/>
    <x v="0"/>
    <n v="0"/>
  </r>
  <r>
    <x v="0"/>
    <x v="166"/>
    <n v="74.010002"/>
    <n v="74.440002000000007"/>
    <n v="69.480002999999996"/>
    <n v="73.230002999999996"/>
    <n v="0"/>
    <n v="0"/>
    <n v="0"/>
    <n v="0"/>
    <n v="0"/>
    <x v="0"/>
    <n v="0"/>
  </r>
  <r>
    <x v="0"/>
    <x v="167"/>
    <n v="73.230002999999996"/>
    <n v="75.360000999999997"/>
    <n v="73.019997000000004"/>
    <n v="75.019997000000004"/>
    <n v="0"/>
    <n v="0"/>
    <n v="0"/>
    <n v="0"/>
    <n v="0"/>
    <x v="0"/>
    <n v="0"/>
  </r>
  <r>
    <x v="0"/>
    <x v="168"/>
    <n v="75.019997000000004"/>
    <n v="77.779999000000004"/>
    <n v="74.819999999999993"/>
    <n v="77.040001000000004"/>
    <n v="0"/>
    <n v="0"/>
    <n v="0"/>
    <n v="0"/>
    <n v="0"/>
    <x v="0"/>
    <n v="0"/>
  </r>
  <r>
    <x v="0"/>
    <x v="169"/>
    <n v="77.040001000000004"/>
    <n v="78.309997999999993"/>
    <n v="76.360000999999997"/>
    <n v="77.800003000000004"/>
    <n v="0"/>
    <n v="0"/>
    <n v="0"/>
    <n v="0"/>
    <n v="0"/>
    <x v="0"/>
    <n v="0"/>
  </r>
  <r>
    <x v="0"/>
    <x v="170"/>
    <n v="77.800003000000004"/>
    <n v="79.889999000000003"/>
    <n v="77.5"/>
    <n v="78.980002999999996"/>
    <n v="0"/>
    <n v="0"/>
    <n v="0"/>
    <n v="0"/>
    <n v="0"/>
    <x v="0"/>
    <n v="0"/>
  </r>
  <r>
    <x v="0"/>
    <x v="171"/>
    <n v="78.980002999999996"/>
    <n v="81.199996999999996"/>
    <n v="78.669998000000007"/>
    <n v="79.459998999999996"/>
    <n v="0"/>
    <n v="0"/>
    <n v="0"/>
    <n v="0"/>
    <n v="0"/>
    <x v="0"/>
    <n v="0"/>
  </r>
  <r>
    <x v="0"/>
    <x v="172"/>
    <n v="79.459998999999996"/>
    <n v="81.809997999999993"/>
    <n v="79.459998999999996"/>
    <n v="80.370002999999997"/>
    <n v="0"/>
    <n v="0"/>
    <n v="0"/>
    <n v="0"/>
    <n v="0"/>
    <x v="0"/>
    <n v="0"/>
  </r>
  <r>
    <x v="0"/>
    <x v="173"/>
    <n v="80.370002999999997"/>
    <n v="82.099997999999999"/>
    <n v="78.150002000000001"/>
    <n v="81.690002000000007"/>
    <n v="0"/>
    <n v="0"/>
    <n v="0"/>
    <n v="0"/>
    <n v="0"/>
    <x v="0"/>
    <n v="0"/>
  </r>
  <r>
    <x v="0"/>
    <x v="174"/>
    <n v="81.690002000000007"/>
    <n v="84.330001999999993"/>
    <n v="81.459998999999996"/>
    <n v="83.18"/>
    <n v="0"/>
    <n v="0"/>
    <n v="0"/>
    <n v="0"/>
    <n v="0"/>
    <x v="0"/>
    <n v="0"/>
  </r>
  <r>
    <x v="0"/>
    <x v="175"/>
    <n v="83.18"/>
    <n v="83.489998"/>
    <n v="80.800003000000004"/>
    <n v="81.830001999999993"/>
    <n v="0"/>
    <n v="0"/>
    <n v="0"/>
    <n v="0"/>
    <n v="0"/>
    <x v="0"/>
    <n v="0"/>
  </r>
  <r>
    <x v="0"/>
    <x v="176"/>
    <n v="81.830001999999993"/>
    <n v="84.800003000000004"/>
    <n v="81.569999999999993"/>
    <n v="84.18"/>
    <n v="0"/>
    <n v="0"/>
    <n v="0"/>
    <n v="0"/>
    <n v="0"/>
    <x v="0"/>
    <n v="0"/>
  </r>
  <r>
    <x v="0"/>
    <x v="177"/>
    <n v="84.18"/>
    <n v="85.699996999999996"/>
    <n v="83.650002000000001"/>
    <n v="84.860000999999997"/>
    <n v="0"/>
    <n v="0"/>
    <n v="0"/>
    <n v="0"/>
    <n v="0"/>
    <x v="0"/>
    <n v="0"/>
  </r>
  <r>
    <x v="0"/>
    <x v="178"/>
    <n v="84.860000999999997"/>
    <n v="86.800003000000004"/>
    <n v="84.099997999999999"/>
    <n v="84.419998000000007"/>
    <n v="0"/>
    <n v="0"/>
    <n v="0"/>
    <n v="0"/>
    <n v="0"/>
    <x v="0"/>
    <n v="0"/>
  </r>
  <r>
    <x v="0"/>
    <x v="179"/>
    <n v="84.419998000000007"/>
    <n v="85.18"/>
    <n v="82.650002000000001"/>
    <n v="84.75"/>
    <n v="0"/>
    <n v="0"/>
    <n v="0"/>
    <n v="0"/>
    <n v="0"/>
    <x v="0"/>
    <n v="0"/>
  </r>
  <r>
    <x v="0"/>
    <x v="180"/>
    <n v="84.75"/>
    <n v="88.190002000000007"/>
    <n v="83.769997000000004"/>
    <n v="87.559997999999993"/>
    <n v="0"/>
    <n v="0"/>
    <n v="0"/>
    <n v="0"/>
    <n v="0"/>
    <x v="0"/>
    <n v="0"/>
  </r>
  <r>
    <x v="0"/>
    <x v="181"/>
    <n v="87.559997999999993"/>
    <n v="88.059997999999993"/>
    <n v="85.25"/>
    <n v="87.43"/>
    <n v="0"/>
    <n v="0"/>
    <n v="0"/>
    <n v="0"/>
    <n v="0"/>
    <x v="0"/>
    <n v="0"/>
  </r>
  <r>
    <x v="0"/>
    <x v="182"/>
    <n v="87.43"/>
    <n v="87.93"/>
    <n v="85.650002000000001"/>
    <n v="86.160004000000001"/>
    <n v="0"/>
    <n v="0"/>
    <n v="0"/>
    <n v="0"/>
    <n v="0"/>
    <x v="0"/>
    <n v="0"/>
  </r>
  <r>
    <x v="0"/>
    <x v="183"/>
    <n v="86.160004000000001"/>
    <n v="89.639999000000003"/>
    <n v="85.870002999999997"/>
    <n v="89.110000999999997"/>
    <n v="0"/>
    <n v="0"/>
    <n v="0"/>
    <n v="0"/>
    <n v="0"/>
    <x v="0"/>
    <n v="0"/>
  </r>
  <r>
    <x v="0"/>
    <x v="184"/>
    <n v="89.110000999999997"/>
    <n v="90.68"/>
    <n v="87.239998"/>
    <n v="88.419998000000007"/>
    <n v="0"/>
    <n v="0"/>
    <n v="0"/>
    <n v="0"/>
    <n v="0"/>
    <x v="0"/>
    <n v="0"/>
  </r>
  <r>
    <x v="0"/>
    <x v="185"/>
    <n v="88.419998000000007"/>
    <n v="88.800003000000004"/>
    <n v="80.730002999999996"/>
    <n v="84.120002999999997"/>
    <n v="0"/>
    <n v="0"/>
    <n v="0"/>
    <n v="0"/>
    <n v="0"/>
    <x v="0"/>
    <n v="0"/>
  </r>
  <r>
    <x v="0"/>
    <x v="186"/>
    <n v="84.120002999999997"/>
    <n v="86.470000999999996"/>
    <n v="83.300003000000004"/>
    <n v="85.25"/>
    <n v="0"/>
    <n v="0"/>
    <n v="0"/>
    <n v="0"/>
    <n v="0"/>
    <x v="0"/>
    <n v="0"/>
  </r>
  <r>
    <x v="0"/>
    <x v="187"/>
    <n v="85.25"/>
    <n v="87.790001000000004"/>
    <n v="84.800003000000004"/>
    <n v="87.169998000000007"/>
    <n v="0"/>
    <n v="0"/>
    <n v="0"/>
    <n v="0"/>
    <n v="0"/>
    <x v="0"/>
    <n v="0"/>
  </r>
  <r>
    <x v="0"/>
    <x v="188"/>
    <n v="87.169998000000007"/>
    <n v="91.129997000000003"/>
    <n v="86.690002000000007"/>
    <n v="89.959998999999996"/>
    <n v="0"/>
    <n v="0"/>
    <n v="0"/>
    <n v="0"/>
    <n v="0"/>
    <x v="0"/>
    <n v="0"/>
  </r>
  <r>
    <x v="0"/>
    <x v="189"/>
    <n v="89.959998999999996"/>
    <n v="93.190002000000007"/>
    <n v="89.300003000000004"/>
    <n v="92.419998000000007"/>
    <n v="0"/>
    <n v="0"/>
    <n v="0"/>
    <n v="0"/>
    <n v="0"/>
    <x v="0"/>
    <n v="0"/>
  </r>
  <r>
    <x v="0"/>
    <x v="190"/>
    <n v="92.419998000000007"/>
    <n v="93.300003000000004"/>
    <n v="90.809997999999993"/>
    <n v="91.610000999999997"/>
    <n v="0"/>
    <n v="0"/>
    <n v="0"/>
    <n v="0"/>
    <n v="0"/>
    <x v="0"/>
    <n v="0"/>
  </r>
  <r>
    <x v="0"/>
    <x v="191"/>
    <n v="91.610000999999997"/>
    <n v="93.07"/>
    <n v="89.199996999999996"/>
    <n v="92.43"/>
    <n v="0"/>
    <n v="0"/>
    <n v="0"/>
    <n v="0"/>
    <n v="0"/>
    <x v="0"/>
    <n v="0"/>
  </r>
  <r>
    <x v="0"/>
    <x v="192"/>
    <n v="92.43"/>
    <n v="94.639999000000003"/>
    <n v="91.629997000000003"/>
    <n v="92.879997000000003"/>
    <n v="0"/>
    <n v="0"/>
    <n v="0"/>
    <n v="0"/>
    <n v="0"/>
    <x v="0"/>
    <n v="0"/>
  </r>
  <r>
    <x v="0"/>
    <x v="193"/>
    <n v="92.879997000000003"/>
    <n v="94.720000999999996"/>
    <n v="90.43"/>
    <n v="91.220000999999996"/>
    <n v="0"/>
    <n v="0"/>
    <n v="0"/>
    <n v="0"/>
    <n v="0"/>
    <x v="0"/>
    <n v="0"/>
  </r>
  <r>
    <x v="0"/>
    <x v="194"/>
    <n v="91.220000999999996"/>
    <n v="91.650002000000001"/>
    <n v="86.690002000000007"/>
    <n v="89.230002999999996"/>
    <n v="0"/>
    <n v="0"/>
    <n v="0"/>
    <n v="0"/>
    <n v="0"/>
    <x v="0"/>
    <n v="0"/>
  </r>
  <r>
    <x v="0"/>
    <x v="195"/>
    <n v="89.230002999999996"/>
    <n v="93.019997000000004"/>
    <n v="88.959998999999996"/>
    <n v="91.059997999999993"/>
    <n v="0"/>
    <n v="0"/>
    <n v="0"/>
    <n v="0"/>
    <n v="0"/>
    <x v="0"/>
    <n v="0"/>
  </r>
  <r>
    <x v="0"/>
    <x v="196"/>
    <n v="91.059997999999993"/>
    <n v="91.75"/>
    <n v="83.18"/>
    <n v="86.129997000000003"/>
    <n v="0"/>
    <n v="0"/>
    <n v="0"/>
    <n v="0"/>
    <n v="0"/>
    <x v="0"/>
    <n v="0"/>
  </r>
  <r>
    <x v="0"/>
    <x v="197"/>
    <n v="86.129997000000003"/>
    <n v="87.739998"/>
    <n v="83.75"/>
    <n v="84.739998"/>
    <n v="0"/>
    <n v="0"/>
    <n v="0"/>
    <n v="0"/>
    <n v="0"/>
    <x v="0"/>
    <n v="0"/>
  </r>
  <r>
    <x v="0"/>
    <x v="198"/>
    <n v="84.739998"/>
    <n v="88.190002000000007"/>
    <n v="83.050003000000004"/>
    <n v="83.599997999999999"/>
    <n v="0"/>
    <n v="0"/>
    <n v="0"/>
    <n v="0"/>
    <n v="0"/>
    <x v="0"/>
    <n v="0"/>
  </r>
  <r>
    <x v="0"/>
    <x v="199"/>
    <n v="83.5"/>
    <n v="84.699996999999996"/>
    <n v="73.910004000000001"/>
    <n v="77.099997999999999"/>
    <n v="0"/>
    <n v="0"/>
    <n v="0"/>
    <n v="0"/>
    <n v="0"/>
    <x v="0"/>
    <n v="0"/>
  </r>
  <r>
    <x v="0"/>
    <x v="200"/>
    <n v="77.099997999999999"/>
    <n v="80.809997999999993"/>
    <n v="75.029999000000004"/>
    <n v="76.559997999999993"/>
    <n v="0"/>
    <n v="0"/>
    <n v="0"/>
    <n v="0"/>
    <n v="0"/>
    <x v="0"/>
    <n v="0"/>
  </r>
  <r>
    <x v="0"/>
    <x v="201"/>
    <n v="76.559997999999993"/>
    <n v="80.910004000000001"/>
    <n v="72.279999000000004"/>
    <n v="80.199996999999996"/>
    <n v="0"/>
    <n v="0"/>
    <n v="0"/>
    <n v="0"/>
    <n v="0"/>
    <x v="0"/>
    <n v="0"/>
  </r>
  <r>
    <x v="0"/>
    <x v="202"/>
    <n v="80.199996999999996"/>
    <n v="83.010002"/>
    <n v="78.889999000000003"/>
    <n v="80.449996999999996"/>
    <n v="0"/>
    <n v="0"/>
    <n v="0"/>
    <n v="0"/>
    <n v="0"/>
    <x v="0"/>
    <n v="0"/>
  </r>
  <r>
    <x v="0"/>
    <x v="203"/>
    <n v="80.449996999999996"/>
    <n v="83.879997000000003"/>
    <n v="79.489998"/>
    <n v="80.330001999999993"/>
    <n v="0"/>
    <n v="0"/>
    <n v="0"/>
    <n v="0"/>
    <n v="0"/>
    <x v="0"/>
    <n v="0"/>
  </r>
  <r>
    <x v="0"/>
    <x v="204"/>
    <n v="80.330001999999993"/>
    <n v="88.169998000000007"/>
    <n v="79.430000000000007"/>
    <n v="86.610000999999997"/>
    <n v="0"/>
    <n v="0"/>
    <n v="0"/>
    <n v="0"/>
    <n v="0"/>
    <x v="0"/>
    <n v="0"/>
  </r>
  <r>
    <x v="0"/>
    <x v="205"/>
    <n v="86.610000999999997"/>
    <n v="89"/>
    <n v="85.610000999999997"/>
    <n v="86.779999000000004"/>
    <n v="0"/>
    <n v="0"/>
    <n v="0"/>
    <n v="0"/>
    <n v="0"/>
    <x v="0"/>
    <n v="0"/>
  </r>
  <r>
    <x v="0"/>
    <x v="206"/>
    <n v="86.779999000000004"/>
    <n v="91.720000999999996"/>
    <n v="86.669998000000007"/>
    <n v="90.199996999999996"/>
    <n v="0"/>
    <n v="0"/>
    <n v="0"/>
    <n v="0"/>
    <n v="0"/>
    <x v="0"/>
    <n v="0"/>
  </r>
  <r>
    <x v="0"/>
    <x v="207"/>
    <n v="90.199996999999996"/>
    <n v="94.769997000000004"/>
    <n v="87.860000999999997"/>
    <n v="94.010002"/>
    <n v="0"/>
    <n v="0"/>
    <n v="0"/>
    <n v="0"/>
    <n v="0"/>
    <x v="0"/>
    <n v="0"/>
  </r>
  <r>
    <x v="0"/>
    <x v="208"/>
    <n v="94.010002"/>
    <n v="95.25"/>
    <n v="88.709998999999996"/>
    <n v="89.080001999999993"/>
    <n v="0"/>
    <n v="0"/>
    <n v="0"/>
    <n v="0"/>
    <n v="0"/>
    <x v="0"/>
    <n v="0"/>
  </r>
  <r>
    <x v="0"/>
    <x v="209"/>
    <n v="89.080001999999993"/>
    <n v="93.279999000000004"/>
    <n v="87.190002000000007"/>
    <n v="90.639999000000003"/>
    <n v="0"/>
    <n v="0"/>
    <n v="0"/>
    <n v="0"/>
    <n v="0"/>
    <x v="0"/>
    <n v="0"/>
  </r>
  <r>
    <x v="0"/>
    <x v="210"/>
    <n v="90.639999000000003"/>
    <n v="95.510002"/>
    <n v="90.120002999999997"/>
    <n v="94.75"/>
    <n v="0"/>
    <n v="0"/>
    <n v="0"/>
    <n v="0"/>
    <n v="0"/>
    <x v="0"/>
    <n v="0"/>
  </r>
  <r>
    <x v="0"/>
    <x v="211"/>
    <n v="94.75"/>
    <n v="96.669998000000007"/>
    <n v="92.010002"/>
    <n v="93.639999000000003"/>
    <n v="0"/>
    <n v="0"/>
    <n v="0"/>
    <n v="0"/>
    <n v="0"/>
    <x v="0"/>
    <n v="0"/>
  </r>
  <r>
    <x v="0"/>
    <x v="212"/>
    <n v="93.639999000000003"/>
    <n v="98.309997999999993"/>
    <n v="93"/>
    <n v="96.709998999999996"/>
    <n v="0"/>
    <n v="0"/>
    <n v="0"/>
    <n v="0"/>
    <n v="0"/>
    <x v="0"/>
    <n v="0"/>
  </r>
  <r>
    <x v="0"/>
    <x v="213"/>
    <n v="96.709998999999996"/>
    <n v="98.25"/>
    <n v="93.290001000000004"/>
    <n v="93.300003000000004"/>
    <n v="0"/>
    <n v="0"/>
    <n v="0"/>
    <n v="0"/>
    <n v="0"/>
    <x v="0"/>
    <n v="0"/>
  </r>
  <r>
    <x v="0"/>
    <x v="214"/>
    <n v="93.300003000000004"/>
    <n v="95.510002"/>
    <n v="90.089995999999999"/>
    <n v="94"/>
    <n v="0"/>
    <n v="0"/>
    <n v="0"/>
    <n v="0"/>
    <n v="0"/>
    <x v="0"/>
    <n v="0"/>
  </r>
  <r>
    <x v="0"/>
    <x v="215"/>
    <n v="94"/>
    <n v="96.900002000000001"/>
    <n v="93.410004000000001"/>
    <n v="96.470000999999996"/>
    <n v="0"/>
    <n v="0"/>
    <n v="0"/>
    <n v="0"/>
    <n v="0"/>
    <x v="0"/>
    <n v="0"/>
  </r>
  <r>
    <x v="0"/>
    <x v="216"/>
    <n v="96.470000999999996"/>
    <n v="97.839995999999999"/>
    <n v="91.269997000000004"/>
    <n v="92.239998"/>
    <n v="0"/>
    <n v="0"/>
    <n v="0"/>
    <n v="0"/>
    <n v="0"/>
    <x v="0"/>
    <n v="0"/>
  </r>
  <r>
    <x v="0"/>
    <x v="217"/>
    <n v="92.239998"/>
    <n v="93.440002000000007"/>
    <n v="86.730002999999996"/>
    <n v="89.360000999999997"/>
    <n v="0"/>
    <n v="0"/>
    <n v="0"/>
    <n v="0"/>
    <n v="0"/>
    <x v="0"/>
    <n v="0"/>
  </r>
  <r>
    <x v="0"/>
    <x v="218"/>
    <n v="89.360000999999997"/>
    <n v="91.089995999999999"/>
    <n v="86.989998"/>
    <n v="90.199996999999996"/>
    <n v="0"/>
    <n v="0"/>
    <n v="0"/>
    <n v="0"/>
    <n v="0"/>
    <x v="0"/>
    <n v="0"/>
  </r>
  <r>
    <x v="0"/>
    <x v="219"/>
    <n v="91.110000999999997"/>
    <n v="98.610000999999997"/>
    <n v="91.110000999999997"/>
    <n v="97.459998999999996"/>
    <n v="0"/>
    <n v="0"/>
    <n v="0"/>
    <n v="0"/>
    <n v="0"/>
    <x v="0"/>
    <n v="0"/>
  </r>
  <r>
    <x v="0"/>
    <x v="220"/>
    <n v="97.459998999999996"/>
    <n v="100.19000200000001"/>
    <n v="95.800003000000004"/>
    <n v="98.68"/>
    <n v="0"/>
    <n v="0"/>
    <n v="0"/>
    <n v="0"/>
    <n v="0"/>
    <x v="0"/>
    <n v="0"/>
  </r>
  <r>
    <x v="0"/>
    <x v="221"/>
    <n v="98.720000999999996"/>
    <n v="102.839996"/>
    <n v="98.720000999999996"/>
    <n v="99.580001999999993"/>
    <n v="0"/>
    <n v="0"/>
    <n v="0"/>
    <n v="0"/>
    <n v="0"/>
    <x v="0"/>
    <n v="0"/>
  </r>
  <r>
    <x v="0"/>
    <x v="222"/>
    <n v="99.580001999999993"/>
    <n v="103.66999800000001"/>
    <n v="96.839995999999999"/>
    <n v="97.739998"/>
    <n v="0"/>
    <n v="0"/>
    <n v="0"/>
    <n v="0"/>
    <n v="0"/>
    <x v="0"/>
    <n v="0"/>
  </r>
  <r>
    <x v="0"/>
    <x v="223"/>
    <n v="97.739998"/>
    <n v="99.669998000000007"/>
    <n v="95.790001000000004"/>
    <n v="98.860000999999997"/>
    <n v="0"/>
    <n v="0"/>
    <n v="0"/>
    <n v="0"/>
    <n v="0"/>
    <x v="0"/>
    <n v="0"/>
  </r>
  <r>
    <x v="0"/>
    <x v="224"/>
    <n v="98.860000999999997"/>
    <n v="103.629997"/>
    <n v="98.309997999999993"/>
    <n v="102.66999800000001"/>
    <n v="0"/>
    <n v="0"/>
    <n v="0"/>
    <n v="0"/>
    <n v="0"/>
    <x v="0"/>
    <n v="0"/>
  </r>
  <r>
    <x v="0"/>
    <x v="225"/>
    <n v="102.66999800000001"/>
    <n v="105.779999"/>
    <n v="101.800003"/>
    <n v="103.410004"/>
    <n v="0"/>
    <n v="0"/>
    <n v="0"/>
    <n v="0"/>
    <n v="0"/>
    <x v="0"/>
    <n v="0"/>
  </r>
  <r>
    <x v="0"/>
    <x v="226"/>
    <n v="103.410004"/>
    <n v="109.089996"/>
    <n v="101.849998"/>
    <n v="108.370003"/>
    <n v="0"/>
    <n v="0"/>
    <n v="0"/>
    <n v="0"/>
    <n v="0"/>
    <x v="0"/>
    <n v="0"/>
  </r>
  <r>
    <x v="0"/>
    <x v="227"/>
    <n v="108.370003"/>
    <n v="109.370003"/>
    <n v="102.980003"/>
    <n v="103.860001"/>
    <n v="0"/>
    <n v="0"/>
    <n v="0"/>
    <n v="0"/>
    <n v="0"/>
    <x v="0"/>
    <n v="0"/>
  </r>
  <r>
    <x v="0"/>
    <x v="228"/>
    <n v="103.860001"/>
    <n v="104.870003"/>
    <n v="96.629997000000003"/>
    <n v="103.010002"/>
    <n v="0"/>
    <n v="0"/>
    <n v="0"/>
    <n v="0"/>
    <n v="0"/>
    <x v="0"/>
    <n v="0"/>
  </r>
  <r>
    <x v="0"/>
    <x v="229"/>
    <n v="103.010002"/>
    <n v="104.610001"/>
    <n v="97.360000999999997"/>
    <n v="98.129997000000003"/>
    <n v="0"/>
    <n v="0"/>
    <n v="0"/>
    <n v="0"/>
    <n v="0"/>
    <x v="0"/>
    <n v="0"/>
  </r>
  <r>
    <x v="0"/>
    <x v="230"/>
    <n v="98.129997000000003"/>
    <n v="102.349998"/>
    <n v="97.059997999999993"/>
    <n v="101.510002"/>
    <n v="0"/>
    <n v="0"/>
    <n v="0"/>
    <n v="0"/>
    <n v="0"/>
    <x v="0"/>
    <n v="0"/>
  </r>
  <r>
    <x v="0"/>
    <x v="231"/>
    <n v="101.510002"/>
    <n v="104.55999799999999"/>
    <n v="99.080001999999993"/>
    <n v="103.69000200000001"/>
    <n v="0"/>
    <n v="0"/>
    <n v="0"/>
    <n v="0"/>
    <n v="0"/>
    <x v="0"/>
    <n v="0"/>
  </r>
  <r>
    <x v="0"/>
    <x v="232"/>
    <n v="103.69000200000001"/>
    <n v="106.739998"/>
    <n v="102.290001"/>
    <n v="103.459999"/>
    <n v="0"/>
    <n v="0"/>
    <n v="0"/>
    <n v="0"/>
    <n v="0"/>
    <x v="0"/>
    <n v="0"/>
  </r>
  <r>
    <x v="0"/>
    <x v="233"/>
    <n v="103.459999"/>
    <n v="103.75"/>
    <n v="95.209998999999996"/>
    <n v="97.709998999999996"/>
    <n v="0"/>
    <n v="0"/>
    <n v="0"/>
    <n v="0"/>
    <n v="0"/>
    <x v="0"/>
    <n v="0"/>
  </r>
  <r>
    <x v="0"/>
    <x v="234"/>
    <n v="97.709998999999996"/>
    <n v="100.33000199999999"/>
    <n v="88.040001000000004"/>
    <n v="91.830001999999993"/>
    <n v="0"/>
    <n v="0"/>
    <n v="0"/>
    <n v="0"/>
    <n v="0"/>
    <x v="0"/>
    <n v="0"/>
  </r>
  <r>
    <x v="0"/>
    <x v="235"/>
    <n v="91.919998000000007"/>
    <n v="96.43"/>
    <n v="91.480002999999996"/>
    <n v="95.510002"/>
    <n v="0"/>
    <n v="0"/>
    <n v="0"/>
    <n v="0"/>
    <n v="0"/>
    <x v="0"/>
    <n v="0"/>
  </r>
  <r>
    <x v="0"/>
    <x v="236"/>
    <n v="95.510002"/>
    <n v="96.620002999999997"/>
    <n v="91.769997000000004"/>
    <n v="93.120002999999997"/>
    <n v="0"/>
    <n v="0"/>
    <n v="0"/>
    <n v="0"/>
    <n v="0"/>
    <x v="0"/>
    <n v="0"/>
  </r>
  <r>
    <x v="0"/>
    <x v="237"/>
    <n v="93.120002999999997"/>
    <n v="98.830001999999993"/>
    <n v="91.660004000000001"/>
    <n v="97.120002999999997"/>
    <n v="0"/>
    <n v="0"/>
    <n v="0"/>
    <n v="0"/>
    <n v="0"/>
    <x v="0"/>
    <n v="0"/>
  </r>
  <r>
    <x v="0"/>
    <x v="238"/>
    <n v="97.120002999999997"/>
    <n v="99.230002999999996"/>
    <n v="92.239998"/>
    <n v="93.809997999999993"/>
    <n v="0"/>
    <n v="0"/>
    <n v="0"/>
    <n v="0"/>
    <n v="0"/>
    <x v="0"/>
    <n v="0"/>
  </r>
  <r>
    <x v="0"/>
    <x v="239"/>
    <n v="93.809997999999993"/>
    <n v="94.470000999999996"/>
    <n v="88.620002999999997"/>
    <n v="92.059997999999993"/>
    <n v="0"/>
    <n v="0"/>
    <n v="0"/>
    <n v="0"/>
    <n v="0"/>
    <x v="0"/>
    <n v="0"/>
  </r>
  <r>
    <x v="0"/>
    <x v="240"/>
    <n v="92.059997999999993"/>
    <n v="94.25"/>
    <n v="84.419998000000007"/>
    <n v="85.019997000000004"/>
    <n v="0"/>
    <n v="0"/>
    <n v="0"/>
    <n v="0"/>
    <n v="0"/>
    <x v="0"/>
    <n v="0"/>
  </r>
  <r>
    <x v="0"/>
    <x v="241"/>
    <n v="85.019997000000004"/>
    <n v="90.330001999999993"/>
    <n v="84.639999000000003"/>
    <n v="89.5"/>
    <n v="0"/>
    <n v="0"/>
    <n v="0"/>
    <n v="0"/>
    <n v="0"/>
    <x v="0"/>
    <n v="0"/>
  </r>
  <r>
    <x v="0"/>
    <x v="242"/>
    <n v="89.5"/>
    <n v="91.07"/>
    <n v="86.190002000000007"/>
    <n v="89.629997000000003"/>
    <n v="0"/>
    <n v="0"/>
    <n v="0"/>
    <n v="0"/>
    <n v="0"/>
    <x v="0"/>
    <n v="0"/>
  </r>
  <r>
    <x v="0"/>
    <x v="243"/>
    <n v="89.629997000000003"/>
    <n v="90.699996999999996"/>
    <n v="79.309997999999993"/>
    <n v="81.519997000000004"/>
    <n v="0"/>
    <n v="0"/>
    <n v="0"/>
    <n v="0"/>
    <n v="0"/>
    <x v="0"/>
    <n v="0"/>
  </r>
  <r>
    <x v="0"/>
    <x v="244"/>
    <n v="81.519997000000004"/>
    <n v="82.32"/>
    <n v="68.610000999999997"/>
    <n v="76.550003000000004"/>
    <n v="0"/>
    <n v="0"/>
    <n v="0"/>
    <n v="0"/>
    <n v="0"/>
    <x v="0"/>
    <n v="0"/>
  </r>
  <r>
    <x v="0"/>
    <x v="245"/>
    <n v="76.550003000000004"/>
    <n v="79.959998999999996"/>
    <n v="72.25"/>
    <n v="72.720000999999996"/>
    <n v="0"/>
    <n v="0"/>
    <n v="0"/>
    <n v="0"/>
    <n v="0"/>
    <x v="0"/>
    <n v="0"/>
  </r>
  <r>
    <x v="0"/>
    <x v="246"/>
    <n v="72.720000999999996"/>
    <n v="79.029999000000004"/>
    <n v="70.690002000000007"/>
    <n v="78.050003000000004"/>
    <n v="0"/>
    <n v="0"/>
    <n v="0"/>
    <n v="0"/>
    <n v="0"/>
    <x v="0"/>
    <n v="0"/>
  </r>
  <r>
    <x v="0"/>
    <x v="247"/>
    <n v="78.050003000000004"/>
    <n v="82.470000999999996"/>
    <n v="74.129997000000003"/>
    <n v="81.519997000000004"/>
    <n v="0"/>
    <n v="0"/>
    <n v="0"/>
    <n v="0"/>
    <n v="0"/>
    <x v="0"/>
    <n v="0"/>
  </r>
  <r>
    <x v="0"/>
    <x v="248"/>
    <n v="81.519997000000004"/>
    <n v="84.989998"/>
    <n v="79.949996999999996"/>
    <n v="84.300003000000004"/>
    <n v="0"/>
    <n v="0"/>
    <n v="0"/>
    <n v="0"/>
    <n v="0"/>
    <x v="0"/>
    <n v="0"/>
  </r>
  <r>
    <x v="0"/>
    <x v="249"/>
    <n v="84.300003000000004"/>
    <n v="87.75"/>
    <n v="82.290001000000004"/>
    <n v="83.25"/>
    <n v="0"/>
    <n v="0"/>
    <n v="0"/>
    <n v="0"/>
    <n v="0"/>
    <x v="0"/>
    <n v="0"/>
  </r>
  <r>
    <x v="0"/>
    <x v="250"/>
    <n v="83.25"/>
    <n v="87.599997999999999"/>
    <n v="82.230002999999996"/>
    <n v="87.199996999999996"/>
    <n v="0"/>
    <n v="0"/>
    <n v="0"/>
    <n v="0"/>
    <n v="0"/>
    <x v="0"/>
    <n v="0"/>
  </r>
  <r>
    <x v="0"/>
    <x v="251"/>
    <n v="87.199996999999996"/>
    <n v="92.989998"/>
    <n v="86.110000999999997"/>
    <n v="92.150002000000001"/>
    <n v="0"/>
    <n v="0"/>
    <n v="0"/>
    <n v="0"/>
    <n v="0"/>
    <x v="0"/>
    <n v="0"/>
  </r>
  <r>
    <x v="0"/>
    <x v="252"/>
    <n v="92.150002000000001"/>
    <n v="96.489998"/>
    <n v="90.639999000000003"/>
    <n v="95.879997000000003"/>
    <n v="0"/>
    <n v="0"/>
    <n v="0"/>
    <n v="0"/>
    <n v="0"/>
    <x v="0"/>
    <n v="0"/>
  </r>
  <r>
    <x v="0"/>
    <x v="253"/>
    <n v="95.879997000000003"/>
    <n v="99.589995999999999"/>
    <n v="94.919998000000007"/>
    <n v="96.75"/>
    <n v="0"/>
    <n v="0"/>
    <n v="0"/>
    <n v="0"/>
    <n v="0"/>
    <x v="0"/>
    <n v="0"/>
  </r>
  <r>
    <x v="0"/>
    <x v="254"/>
    <n v="96.75"/>
    <n v="102.029999"/>
    <n v="96.110000999999997"/>
    <n v="100.30999799999999"/>
    <n v="0"/>
    <n v="0"/>
    <n v="0"/>
    <n v="0"/>
    <n v="0"/>
    <x v="0"/>
    <n v="0"/>
  </r>
  <r>
    <x v="0"/>
    <x v="255"/>
    <n v="100.30999799999999"/>
    <n v="105.599998"/>
    <n v="99.629997000000003"/>
    <n v="103.949997"/>
    <n v="0"/>
    <n v="0"/>
    <n v="0"/>
    <n v="0"/>
    <n v="0"/>
    <x v="0"/>
    <n v="0"/>
  </r>
  <r>
    <x v="0"/>
    <x v="256"/>
    <n v="103.949997"/>
    <n v="104.41999800000001"/>
    <n v="98.68"/>
    <n v="99.629997000000003"/>
    <n v="0"/>
    <n v="0"/>
    <n v="0"/>
    <n v="0"/>
    <n v="0"/>
    <x v="0"/>
    <n v="0"/>
  </r>
  <r>
    <x v="0"/>
    <x v="257"/>
    <n v="99.629997000000003"/>
    <n v="102.07"/>
    <n v="96.919998000000007"/>
    <n v="98.699996999999996"/>
    <n v="0"/>
    <n v="0"/>
    <n v="0"/>
    <n v="0"/>
    <n v="0"/>
    <x v="0"/>
    <n v="0"/>
  </r>
  <r>
    <x v="0"/>
    <x v="258"/>
    <n v="99.160004000000001"/>
    <n v="101.519997"/>
    <n v="95.080001999999993"/>
    <n v="95.580001999999993"/>
    <n v="0"/>
    <n v="0"/>
    <n v="0"/>
    <n v="0"/>
    <n v="0"/>
    <x v="0"/>
    <n v="0"/>
  </r>
  <r>
    <x v="0"/>
    <x v="259"/>
    <n v="95.580001999999993"/>
    <n v="101.510002"/>
    <n v="92.809997999999993"/>
    <n v="99.029999000000004"/>
    <n v="0"/>
    <n v="0"/>
    <n v="0"/>
    <n v="0"/>
    <n v="0"/>
    <x v="0"/>
    <n v="0"/>
  </r>
  <r>
    <x v="0"/>
    <x v="260"/>
    <n v="99.029999000000004"/>
    <n v="102.25"/>
    <n v="96.970000999999996"/>
    <n v="98.339995999999999"/>
    <n v="0"/>
    <n v="0"/>
    <n v="0"/>
    <n v="0"/>
    <n v="0"/>
    <x v="0"/>
    <n v="0"/>
  </r>
  <r>
    <x v="0"/>
    <x v="261"/>
    <n v="98.339995999999999"/>
    <n v="100.959999"/>
    <n v="92.959998999999996"/>
    <n v="94.230002999999996"/>
    <n v="0"/>
    <n v="0"/>
    <n v="0"/>
    <n v="0"/>
    <n v="0"/>
    <x v="0"/>
    <n v="0"/>
  </r>
  <r>
    <x v="0"/>
    <x v="262"/>
    <n v="94.230002999999996"/>
    <n v="96.080001999999993"/>
    <n v="89.339995999999999"/>
    <n v="93.989998"/>
    <n v="0"/>
    <n v="0"/>
    <n v="0"/>
    <n v="0"/>
    <n v="0"/>
    <x v="0"/>
    <n v="0"/>
  </r>
  <r>
    <x v="0"/>
    <x v="263"/>
    <n v="93.989998"/>
    <n v="102.209999"/>
    <n v="93.949996999999996"/>
    <n v="102.089996"/>
    <n v="0"/>
    <n v="0"/>
    <n v="0"/>
    <n v="0"/>
    <n v="0"/>
    <x v="0"/>
    <n v="0"/>
  </r>
  <r>
    <x v="0"/>
    <x v="264"/>
    <n v="102.089996"/>
    <n v="105"/>
    <n v="100.870003"/>
    <n v="103.94000200000001"/>
    <n v="0"/>
    <n v="0"/>
    <n v="0"/>
    <n v="0"/>
    <n v="0"/>
    <x v="0"/>
    <n v="0"/>
  </r>
  <r>
    <x v="0"/>
    <x v="265"/>
    <n v="103.94000200000001"/>
    <n v="107.160004"/>
    <n v="103.099998"/>
    <n v="106.57"/>
    <n v="0"/>
    <n v="0"/>
    <n v="0"/>
    <n v="0"/>
    <n v="0"/>
    <x v="0"/>
    <n v="0"/>
  </r>
  <r>
    <x v="0"/>
    <x v="266"/>
    <n v="106.57"/>
    <n v="109.75"/>
    <n v="105.860001"/>
    <n v="107.199997"/>
    <n v="0"/>
    <n v="0"/>
    <n v="0"/>
    <n v="0"/>
    <n v="0"/>
    <x v="0"/>
    <n v="0"/>
  </r>
  <r>
    <x v="0"/>
    <x v="267"/>
    <n v="107.199997"/>
    <n v="111.110001"/>
    <n v="106.18"/>
    <n v="107.66999800000001"/>
    <n v="0"/>
    <n v="0"/>
    <n v="0"/>
    <n v="0"/>
    <n v="0"/>
    <x v="0"/>
    <n v="0"/>
  </r>
  <r>
    <x v="0"/>
    <x v="268"/>
    <n v="107.66999800000001"/>
    <n v="111.480003"/>
    <n v="103.83000199999999"/>
    <n v="109.529999"/>
    <n v="0"/>
    <n v="0"/>
    <n v="0"/>
    <n v="0"/>
    <n v="0"/>
    <x v="0"/>
    <n v="0"/>
  </r>
  <r>
    <x v="0"/>
    <x v="269"/>
    <n v="109.529999"/>
    <n v="110.510002"/>
    <n v="105.94000200000001"/>
    <n v="107.139999"/>
    <n v="0"/>
    <n v="0"/>
    <n v="0"/>
    <n v="0"/>
    <n v="0"/>
    <x v="0"/>
    <n v="0"/>
  </r>
  <r>
    <x v="0"/>
    <x v="270"/>
    <n v="107.139999"/>
    <n v="110.269997"/>
    <n v="104.43"/>
    <n v="107.389999"/>
    <n v="0"/>
    <n v="0"/>
    <n v="0"/>
    <n v="0"/>
    <n v="0"/>
    <x v="0"/>
    <n v="0"/>
  </r>
  <r>
    <x v="0"/>
    <x v="271"/>
    <n v="107.389999"/>
    <n v="113.449997"/>
    <n v="107.05999799999999"/>
    <n v="111.089996"/>
    <n v="0"/>
    <n v="0"/>
    <n v="0"/>
    <n v="0"/>
    <n v="0"/>
    <x v="0"/>
    <n v="0"/>
  </r>
  <r>
    <x v="0"/>
    <x v="272"/>
    <n v="111.089996"/>
    <n v="112.120003"/>
    <n v="107.349998"/>
    <n v="110.550003"/>
    <n v="0"/>
    <n v="0"/>
    <n v="0"/>
    <n v="0"/>
    <n v="0"/>
    <x v="0"/>
    <n v="0"/>
  </r>
  <r>
    <x v="0"/>
    <x v="273"/>
    <n v="110.550003"/>
    <n v="112.260002"/>
    <n v="106.269997"/>
    <n v="111.58000199999999"/>
    <n v="0"/>
    <n v="0"/>
    <n v="0"/>
    <n v="0"/>
    <n v="0"/>
    <x v="0"/>
    <n v="0"/>
  </r>
  <r>
    <x v="0"/>
    <x v="274"/>
    <n v="111.58000199999999"/>
    <n v="117.910004"/>
    <n v="111.32"/>
    <n v="116.66999800000001"/>
    <n v="0"/>
    <n v="0"/>
    <n v="0"/>
    <n v="0"/>
    <n v="0"/>
    <x v="0"/>
    <n v="0"/>
  </r>
  <r>
    <x v="0"/>
    <x v="275"/>
    <n v="116.66999800000001"/>
    <n v="119.790001"/>
    <n v="114.629997"/>
    <n v="118.050003"/>
    <n v="0"/>
    <n v="0"/>
    <n v="0"/>
    <n v="0"/>
    <n v="0"/>
    <x v="0"/>
    <n v="0"/>
  </r>
  <r>
    <x v="0"/>
    <x v="276"/>
    <n v="118.05999799999999"/>
    <n v="121.739998"/>
    <n v="114.970001"/>
    <n v="116.029999"/>
    <n v="0"/>
    <n v="0"/>
    <n v="0"/>
    <n v="0"/>
    <n v="0"/>
    <x v="0"/>
    <n v="0"/>
  </r>
  <r>
    <x v="0"/>
    <x v="277"/>
    <n v="116.029999"/>
    <n v="118.980003"/>
    <n v="109.800003"/>
    <n v="111.68"/>
    <n v="0"/>
    <n v="0"/>
    <n v="0"/>
    <n v="0"/>
    <n v="0"/>
    <x v="0"/>
    <n v="0"/>
  </r>
  <r>
    <x v="0"/>
    <x v="278"/>
    <n v="111.68"/>
    <n v="115.610001"/>
    <n v="107.410004"/>
    <n v="111.519997"/>
    <n v="0"/>
    <n v="0"/>
    <n v="0"/>
    <n v="0"/>
    <n v="0"/>
    <x v="0"/>
    <n v="0"/>
  </r>
  <r>
    <x v="0"/>
    <x v="279"/>
    <n v="111.519997"/>
    <n v="113.650002"/>
    <n v="105.44000200000001"/>
    <n v="106.970001"/>
    <n v="0"/>
    <n v="0"/>
    <n v="0"/>
    <n v="0"/>
    <n v="0"/>
    <x v="0"/>
    <n v="0"/>
  </r>
  <r>
    <x v="0"/>
    <x v="280"/>
    <n v="106.970001"/>
    <n v="112.25"/>
    <n v="101.360001"/>
    <n v="104.949997"/>
    <n v="0"/>
    <n v="0"/>
    <n v="0"/>
    <n v="0"/>
    <n v="0"/>
    <x v="0"/>
    <n v="0"/>
  </r>
  <r>
    <x v="0"/>
    <x v="281"/>
    <n v="104.949997"/>
    <n v="109.519997"/>
    <n v="101.449997"/>
    <n v="104.260002"/>
    <n v="0"/>
    <n v="0"/>
    <n v="0"/>
    <n v="0"/>
    <n v="0"/>
    <x v="0"/>
    <n v="0"/>
  </r>
  <r>
    <x v="0"/>
    <x v="282"/>
    <n v="104.099998"/>
    <n v="111.040001"/>
    <n v="100.44000200000001"/>
    <n v="108.220001"/>
    <n v="0"/>
    <n v="0"/>
    <n v="0"/>
    <n v="0"/>
    <n v="0"/>
    <x v="0"/>
    <n v="0"/>
  </r>
  <r>
    <x v="0"/>
    <x v="283"/>
    <n v="108.16999800000001"/>
    <n v="108.16999800000001"/>
    <n v="99.739998"/>
    <n v="104.25"/>
    <n v="0"/>
    <n v="0"/>
    <n v="0"/>
    <n v="0"/>
    <n v="0"/>
    <x v="0"/>
    <n v="0"/>
  </r>
  <r>
    <x v="0"/>
    <x v="284"/>
    <n v="104.25"/>
    <n v="110.449997"/>
    <n v="102.129997"/>
    <n v="108.43"/>
    <n v="0"/>
    <n v="0"/>
    <n v="0"/>
    <n v="0"/>
    <n v="0"/>
    <x v="0"/>
    <n v="0"/>
  </r>
  <r>
    <x v="0"/>
    <x v="285"/>
    <n v="108.43"/>
    <n v="112.82"/>
    <n v="107.08000199999999"/>
    <n v="108.290001"/>
    <n v="0"/>
    <n v="0"/>
    <n v="0"/>
    <n v="0"/>
    <n v="0"/>
    <x v="0"/>
    <n v="0"/>
  </r>
  <r>
    <x v="0"/>
    <x v="286"/>
    <n v="108.290001"/>
    <n v="109.199997"/>
    <n v="94.879997000000003"/>
    <n v="95.959998999999996"/>
    <n v="0"/>
    <n v="0"/>
    <n v="0"/>
    <n v="0"/>
    <n v="0"/>
    <x v="0"/>
    <n v="0"/>
  </r>
  <r>
    <x v="0"/>
    <x v="287"/>
    <n v="95.830001999999993"/>
    <n v="99.089995999999999"/>
    <n v="91.050003000000004"/>
    <n v="97.550003000000004"/>
    <n v="0"/>
    <n v="0"/>
    <n v="0"/>
    <n v="0"/>
    <n v="0"/>
    <x v="0"/>
    <n v="0"/>
  </r>
  <r>
    <x v="0"/>
    <x v="288"/>
    <n v="97.550003000000004"/>
    <n v="100.94000200000001"/>
    <n v="91.620002999999997"/>
    <n v="96.57"/>
    <n v="0"/>
    <n v="0"/>
    <n v="0"/>
    <n v="0"/>
    <n v="0"/>
    <x v="0"/>
    <n v="0"/>
  </r>
  <r>
    <x v="0"/>
    <x v="289"/>
    <n v="96.57"/>
    <n v="97.43"/>
    <n v="89.529999000000004"/>
    <n v="96.220000999999996"/>
    <n v="0"/>
    <n v="0"/>
    <n v="0"/>
    <n v="0"/>
    <n v="0"/>
    <x v="0"/>
    <n v="0"/>
  </r>
  <r>
    <x v="0"/>
    <x v="290"/>
    <n v="96.220000999999996"/>
    <n v="101.050003"/>
    <n v="93.440002000000007"/>
    <n v="93.980002999999996"/>
    <n v="0"/>
    <n v="0"/>
    <n v="0"/>
    <n v="0"/>
    <n v="0"/>
    <x v="0"/>
    <n v="0"/>
  </r>
  <r>
    <x v="0"/>
    <x v="291"/>
    <n v="93.980002999999996"/>
    <n v="95.419998000000007"/>
    <n v="88.620002999999997"/>
    <n v="90.309997999999993"/>
    <n v="0"/>
    <n v="0"/>
    <n v="0"/>
    <n v="0"/>
    <n v="0"/>
    <x v="0"/>
    <n v="0"/>
  </r>
  <r>
    <x v="0"/>
    <x v="292"/>
    <n v="90.309997999999993"/>
    <n v="93.589995999999999"/>
    <n v="85.870002999999997"/>
    <n v="87.279999000000004"/>
    <n v="0"/>
    <n v="0"/>
    <n v="0"/>
    <n v="0"/>
    <n v="0"/>
    <x v="0"/>
    <n v="0"/>
  </r>
  <r>
    <x v="0"/>
    <x v="293"/>
    <n v="87.279999000000004"/>
    <n v="93.760002"/>
    <n v="85.129997000000003"/>
    <n v="86"/>
    <n v="0"/>
    <n v="0"/>
    <n v="0"/>
    <n v="0"/>
    <n v="0"/>
    <x v="0"/>
    <n v="0"/>
  </r>
  <r>
    <x v="0"/>
    <x v="294"/>
    <n v="86"/>
    <n v="86.889999000000003"/>
    <n v="78.959998999999996"/>
    <n v="79.309997999999993"/>
    <n v="0"/>
    <n v="0"/>
    <n v="0"/>
    <n v="0"/>
    <n v="0"/>
    <x v="0"/>
    <n v="0"/>
  </r>
  <r>
    <x v="0"/>
    <x v="295"/>
    <n v="79.309997999999993"/>
    <n v="83.529999000000004"/>
    <n v="69.370002999999997"/>
    <n v="72.150002000000001"/>
    <n v="0"/>
    <n v="0"/>
    <n v="0"/>
    <n v="0"/>
    <n v="0"/>
    <x v="0"/>
    <n v="0"/>
  </r>
  <r>
    <x v="0"/>
    <x v="296"/>
    <n v="72.150002000000001"/>
    <n v="73.010002"/>
    <n v="62.52"/>
    <n v="63.540000999999997"/>
    <n v="0"/>
    <n v="0"/>
    <n v="0"/>
    <n v="0"/>
    <n v="0"/>
    <x v="0"/>
    <n v="0"/>
  </r>
  <r>
    <x v="0"/>
    <x v="297"/>
    <n v="63.540000999999997"/>
    <n v="75.900002000000001"/>
    <n v="60.959999000000003"/>
    <n v="73.900002000000001"/>
    <n v="0"/>
    <n v="0"/>
    <n v="0"/>
    <n v="0"/>
    <n v="0"/>
    <x v="0"/>
    <n v="0"/>
  </r>
  <r>
    <x v="0"/>
    <x v="298"/>
    <n v="73.900002000000001"/>
    <n v="77.410004000000001"/>
    <n v="66.849997999999999"/>
    <n v="69.970000999999996"/>
    <n v="0"/>
    <n v="0"/>
    <n v="0"/>
    <n v="0"/>
    <n v="0"/>
    <x v="0"/>
    <n v="0"/>
  </r>
  <r>
    <x v="0"/>
    <x v="299"/>
    <n v="69.800003000000004"/>
    <n v="69.800003000000004"/>
    <n v="64.129997000000003"/>
    <n v="68.559997999999993"/>
    <n v="0"/>
    <n v="0"/>
    <n v="0"/>
    <n v="0"/>
    <n v="0"/>
    <x v="0"/>
    <n v="0"/>
  </r>
  <r>
    <x v="0"/>
    <x v="300"/>
    <n v="68.650002000000001"/>
    <n v="78.690002000000007"/>
    <n v="68.650002000000001"/>
    <n v="76.980002999999996"/>
    <n v="0"/>
    <n v="0"/>
    <n v="0"/>
    <n v="0"/>
    <n v="0"/>
    <x v="0"/>
    <n v="0"/>
  </r>
  <r>
    <x v="0"/>
    <x v="301"/>
    <n v="76.980002999999996"/>
    <n v="83.559997999999993"/>
    <n v="76"/>
    <n v="81.589995999999999"/>
    <n v="0"/>
    <n v="0"/>
    <n v="0"/>
    <n v="0"/>
    <n v="0"/>
    <x v="0"/>
    <n v="0"/>
  </r>
  <r>
    <x v="0"/>
    <x v="302"/>
    <n v="81.589995999999999"/>
    <n v="87.080001999999993"/>
    <n v="80.080001999999993"/>
    <n v="83.360000999999997"/>
    <n v="0"/>
    <n v="0"/>
    <n v="0"/>
    <n v="0"/>
    <n v="0"/>
    <x v="0"/>
    <n v="0"/>
  </r>
  <r>
    <x v="0"/>
    <x v="303"/>
    <n v="83.360000999999997"/>
    <n v="88.790001000000004"/>
    <n v="79.660004000000001"/>
    <n v="87.300003000000004"/>
    <n v="0"/>
    <n v="0"/>
    <n v="0"/>
    <n v="0"/>
    <n v="0"/>
    <x v="0"/>
    <n v="0"/>
  </r>
  <r>
    <x v="0"/>
    <x v="304"/>
    <n v="87.300003000000004"/>
    <n v="93.510002"/>
    <n v="86.940002000000007"/>
    <n v="91.150002000000001"/>
    <n v="0"/>
    <n v="0"/>
    <n v="0"/>
    <n v="0"/>
    <n v="0"/>
    <x v="0"/>
    <n v="0"/>
  </r>
  <r>
    <x v="0"/>
    <x v="305"/>
    <n v="91.32"/>
    <n v="95.849997999999999"/>
    <n v="89.300003000000004"/>
    <n v="95.190002000000007"/>
    <n v="0"/>
    <n v="0"/>
    <n v="0"/>
    <n v="0"/>
    <n v="0"/>
    <x v="0"/>
    <n v="0"/>
  </r>
  <r>
    <x v="0"/>
    <x v="306"/>
    <n v="95.190002000000007"/>
    <n v="96.580001999999993"/>
    <n v="87.68"/>
    <n v="88.75"/>
    <n v="0"/>
    <n v="0"/>
    <n v="0"/>
    <n v="0"/>
    <n v="0"/>
    <x v="0"/>
    <n v="0"/>
  </r>
  <r>
    <x v="0"/>
    <x v="307"/>
    <n v="88.75"/>
    <n v="89.040001000000004"/>
    <n v="82.209998999999996"/>
    <n v="86.879997000000003"/>
    <n v="0"/>
    <n v="0"/>
    <n v="0"/>
    <n v="0"/>
    <n v="0"/>
    <x v="0"/>
    <n v="0"/>
  </r>
  <r>
    <x v="0"/>
    <x v="308"/>
    <n v="86.879997000000003"/>
    <n v="87.419998000000007"/>
    <n v="81.569999999999993"/>
    <n v="83.870002999999997"/>
    <n v="0"/>
    <n v="0"/>
    <n v="0"/>
    <n v="0"/>
    <n v="0"/>
    <x v="0"/>
    <n v="0"/>
  </r>
  <r>
    <x v="0"/>
    <x v="309"/>
    <n v="83.870002999999997"/>
    <n v="91.75"/>
    <n v="82.57"/>
    <n v="89.040001000000004"/>
    <n v="0"/>
    <n v="0"/>
    <n v="0"/>
    <n v="0"/>
    <n v="0"/>
    <x v="0"/>
    <n v="0"/>
  </r>
  <r>
    <x v="0"/>
    <x v="310"/>
    <n v="89.040001000000004"/>
    <n v="92.330001999999993"/>
    <n v="87.629997000000003"/>
    <n v="91.239998"/>
    <n v="0"/>
    <n v="0"/>
    <n v="0"/>
    <n v="0"/>
    <n v="0"/>
    <x v="0"/>
    <n v="0"/>
  </r>
  <r>
    <x v="0"/>
    <x v="311"/>
    <n v="91.239998"/>
    <n v="91.900002000000001"/>
    <n v="86.150002000000001"/>
    <n v="90.190002000000007"/>
    <n v="0"/>
    <n v="0"/>
    <n v="0"/>
    <n v="0"/>
    <n v="0"/>
    <x v="0"/>
    <n v="0"/>
  </r>
  <r>
    <x v="0"/>
    <x v="312"/>
    <n v="90.190002000000007"/>
    <n v="101.989998"/>
    <n v="89.809997999999993"/>
    <n v="100.860001"/>
    <n v="0"/>
    <n v="0"/>
    <n v="0"/>
    <n v="0"/>
    <n v="0"/>
    <x v="0"/>
    <n v="0"/>
  </r>
  <r>
    <x v="0"/>
    <x v="313"/>
    <n v="100.860001"/>
    <n v="103.07"/>
    <n v="98.5"/>
    <n v="99.709998999999996"/>
    <n v="0"/>
    <n v="0"/>
    <n v="0"/>
    <n v="0"/>
    <n v="0"/>
    <x v="0"/>
    <n v="0"/>
  </r>
  <r>
    <x v="0"/>
    <x v="314"/>
    <n v="99.709998999999996"/>
    <n v="104.389999"/>
    <n v="98.230002999999996"/>
    <n v="102.769997"/>
    <n v="0"/>
    <n v="0"/>
    <n v="0"/>
    <n v="0"/>
    <n v="0"/>
    <x v="0"/>
    <n v="0"/>
  </r>
  <r>
    <x v="0"/>
    <x v="315"/>
    <n v="102.769997"/>
    <n v="104.629997"/>
    <n v="99.57"/>
    <n v="101.639999"/>
    <n v="0"/>
    <n v="0"/>
    <n v="0"/>
    <n v="0"/>
    <n v="0"/>
    <x v="0"/>
    <n v="0"/>
  </r>
  <r>
    <x v="0"/>
    <x v="316"/>
    <n v="101.639999"/>
    <n v="103.989998"/>
    <n v="98.260002"/>
    <n v="100.18"/>
    <n v="0"/>
    <n v="0"/>
    <n v="0"/>
    <n v="0"/>
    <n v="0"/>
    <x v="0"/>
    <n v="0"/>
  </r>
  <r>
    <x v="0"/>
    <x v="317"/>
    <n v="100.18"/>
    <n v="105.07"/>
    <n v="97.970000999999996"/>
    <n v="104.279999"/>
    <n v="0"/>
    <n v="0"/>
    <n v="0"/>
    <n v="0"/>
    <n v="0"/>
    <x v="0"/>
    <n v="0"/>
  </r>
  <r>
    <x v="0"/>
    <x v="318"/>
    <n v="104.279999"/>
    <n v="106.779999"/>
    <n v="102.30999799999999"/>
    <n v="103.44000200000001"/>
    <n v="0"/>
    <n v="0"/>
    <n v="0"/>
    <n v="0"/>
    <n v="0"/>
    <x v="0"/>
    <n v="0"/>
  </r>
  <r>
    <x v="0"/>
    <x v="319"/>
    <n v="103.44000200000001"/>
    <n v="105.410004"/>
    <n v="100.43"/>
    <n v="102.910004"/>
    <n v="0"/>
    <n v="0"/>
    <n v="0"/>
    <n v="0"/>
    <n v="0"/>
    <x v="0"/>
    <n v="0"/>
  </r>
  <r>
    <x v="0"/>
    <x v="320"/>
    <n v="102.910004"/>
    <n v="108.720001"/>
    <n v="102.599998"/>
    <n v="105.239998"/>
    <n v="0"/>
    <n v="0"/>
    <n v="0"/>
    <n v="0"/>
    <n v="0"/>
    <x v="0"/>
    <n v="0"/>
  </r>
  <r>
    <x v="0"/>
    <x v="321"/>
    <n v="105.239998"/>
    <n v="105.75"/>
    <n v="99.209998999999996"/>
    <n v="102.900002"/>
    <n v="0"/>
    <n v="0"/>
    <n v="0"/>
    <n v="0"/>
    <n v="0"/>
    <x v="0"/>
    <n v="0"/>
  </r>
  <r>
    <x v="0"/>
    <x v="322"/>
    <n v="102.900002"/>
    <n v="103.779999"/>
    <n v="98.18"/>
    <n v="102.099998"/>
    <n v="0"/>
    <n v="0"/>
    <n v="0"/>
    <n v="0"/>
    <n v="0"/>
    <x v="0"/>
    <n v="0"/>
  </r>
  <r>
    <x v="0"/>
    <x v="323"/>
    <n v="102.099998"/>
    <n v="107.82"/>
    <n v="101.620003"/>
    <n v="107.459999"/>
    <n v="0"/>
    <n v="0"/>
    <n v="0"/>
    <n v="0"/>
    <n v="0"/>
    <x v="0"/>
    <n v="0"/>
  </r>
  <r>
    <x v="0"/>
    <x v="324"/>
    <n v="107.459999"/>
    <n v="107.970001"/>
    <n v="100.910004"/>
    <n v="102.029999"/>
    <n v="0"/>
    <n v="0"/>
    <n v="0"/>
    <n v="0"/>
    <n v="0"/>
    <x v="0"/>
    <n v="0"/>
  </r>
  <r>
    <x v="0"/>
    <x v="325"/>
    <n v="102.029999"/>
    <n v="103.32"/>
    <n v="98.82"/>
    <n v="99.82"/>
    <n v="0"/>
    <n v="0"/>
    <n v="0"/>
    <n v="0"/>
    <n v="0"/>
    <x v="0"/>
    <n v="0"/>
  </r>
  <r>
    <x v="0"/>
    <x v="326"/>
    <n v="99.82"/>
    <n v="102.699997"/>
    <n v="97.800003000000004"/>
    <n v="98.419998000000007"/>
    <n v="0"/>
    <n v="0"/>
    <n v="0"/>
    <n v="0"/>
    <n v="0"/>
    <x v="0"/>
    <n v="0"/>
  </r>
  <r>
    <x v="0"/>
    <x v="327"/>
    <n v="98.419998000000007"/>
    <n v="102.07"/>
    <n v="96.529999000000004"/>
    <n v="98.440002000000007"/>
    <n v="0"/>
    <n v="0"/>
    <n v="0"/>
    <n v="0"/>
    <n v="0"/>
    <x v="0"/>
    <n v="0"/>
  </r>
  <r>
    <x v="0"/>
    <x v="328"/>
    <n v="98.440002000000007"/>
    <n v="100.93"/>
    <n v="95.519997000000004"/>
    <n v="96.120002999999997"/>
    <n v="0"/>
    <n v="0"/>
    <n v="0"/>
    <n v="0"/>
    <n v="0"/>
    <x v="0"/>
    <n v="0"/>
  </r>
  <r>
    <x v="0"/>
    <x v="329"/>
    <n v="96.120002999999997"/>
    <n v="101.650002"/>
    <n v="95.889999000000003"/>
    <n v="100.480003"/>
    <n v="0"/>
    <n v="0"/>
    <n v="0"/>
    <n v="0"/>
    <n v="0"/>
    <x v="0"/>
    <n v="0"/>
  </r>
  <r>
    <x v="0"/>
    <x v="330"/>
    <n v="100.480003"/>
    <n v="102.57"/>
    <n v="97.709998999999996"/>
    <n v="98.849997999999999"/>
    <n v="0"/>
    <n v="0"/>
    <n v="0"/>
    <n v="0"/>
    <n v="0"/>
    <x v="0"/>
    <n v="0"/>
  </r>
  <r>
    <x v="0"/>
    <x v="331"/>
    <n v="98.849997999999999"/>
    <n v="99.839995999999999"/>
    <n v="95.040001000000004"/>
    <n v="96.769997000000004"/>
    <n v="0"/>
    <n v="0"/>
    <n v="0"/>
    <n v="0"/>
    <n v="0"/>
    <x v="0"/>
    <n v="0"/>
  </r>
  <r>
    <x v="0"/>
    <x v="332"/>
    <n v="96.769997000000004"/>
    <n v="98.43"/>
    <n v="94.440002000000007"/>
    <n v="96.529999000000004"/>
    <n v="0"/>
    <n v="0"/>
    <n v="0"/>
    <n v="0"/>
    <n v="0"/>
    <x v="0"/>
    <n v="0"/>
  </r>
  <r>
    <x v="0"/>
    <x v="333"/>
    <n v="96.529999000000004"/>
    <n v="97.269997000000004"/>
    <n v="90.199996999999996"/>
    <n v="92.339995999999999"/>
    <n v="0"/>
    <n v="0"/>
    <n v="0"/>
    <n v="0"/>
    <n v="0"/>
    <x v="0"/>
    <n v="0"/>
  </r>
  <r>
    <x v="0"/>
    <x v="334"/>
    <n v="92.190002000000007"/>
    <n v="97.110000999999997"/>
    <n v="90.010002"/>
    <n v="94.830001999999993"/>
    <n v="0"/>
    <n v="0"/>
    <n v="0"/>
    <n v="0"/>
    <n v="0"/>
    <x v="0"/>
    <n v="0"/>
  </r>
  <r>
    <x v="0"/>
    <x v="335"/>
    <n v="94.830001999999993"/>
    <n v="95.669998000000007"/>
    <n v="91.760002"/>
    <n v="95.099997999999999"/>
    <n v="0"/>
    <n v="0"/>
    <n v="0"/>
    <n v="0"/>
    <n v="0"/>
    <x v="0"/>
    <n v="0"/>
  </r>
  <r>
    <x v="0"/>
    <x v="336"/>
    <n v="95.099997999999999"/>
    <n v="95.150002000000001"/>
    <n v="88.019997000000004"/>
    <n v="89.25"/>
    <n v="0"/>
    <n v="0"/>
    <n v="0"/>
    <n v="0"/>
    <n v="0"/>
    <x v="0"/>
    <n v="0"/>
  </r>
  <r>
    <x v="0"/>
    <x v="337"/>
    <n v="89.25"/>
    <n v="91.32"/>
    <n v="86.580001999999993"/>
    <n v="87.040001000000004"/>
    <n v="0"/>
    <n v="0"/>
    <n v="0"/>
    <n v="0"/>
    <n v="0"/>
    <x v="0"/>
    <n v="0"/>
  </r>
  <r>
    <x v="0"/>
    <x v="338"/>
    <n v="87.040001000000004"/>
    <n v="91.349997999999999"/>
    <n v="86.449996999999996"/>
    <n v="89.209998999999996"/>
    <n v="0"/>
    <n v="0"/>
    <n v="0"/>
    <n v="0"/>
    <n v="0"/>
    <x v="0"/>
    <n v="0"/>
  </r>
  <r>
    <x v="0"/>
    <x v="339"/>
    <n v="89.199996999999996"/>
    <n v="97.910004000000001"/>
    <n v="88.07"/>
    <n v="96.830001999999993"/>
    <n v="0"/>
    <n v="0"/>
    <n v="0"/>
    <n v="0"/>
    <n v="0"/>
    <x v="0"/>
    <n v="0"/>
  </r>
  <r>
    <x v="0"/>
    <x v="340"/>
    <n v="96.830001999999993"/>
    <n v="100.32"/>
    <n v="94.57"/>
    <n v="97.239998"/>
    <n v="0"/>
    <n v="0"/>
    <n v="0"/>
    <n v="0"/>
    <n v="0"/>
    <x v="0"/>
    <n v="0"/>
  </r>
  <r>
    <x v="0"/>
    <x v="341"/>
    <n v="97.239998"/>
    <n v="101.839996"/>
    <n v="93.989998"/>
    <n v="95.529999000000004"/>
    <n v="0"/>
    <n v="0"/>
    <n v="0"/>
    <n v="0"/>
    <n v="0"/>
    <x v="0"/>
    <n v="0"/>
  </r>
  <r>
    <x v="0"/>
    <x v="342"/>
    <n v="95.529999000000004"/>
    <n v="101.18"/>
    <n v="93.589995999999999"/>
    <n v="100.68"/>
    <n v="0"/>
    <n v="0"/>
    <n v="0"/>
    <n v="0"/>
    <n v="0"/>
    <x v="0"/>
    <n v="0"/>
  </r>
  <r>
    <x v="0"/>
    <x v="343"/>
    <n v="100.68"/>
    <n v="106.269997"/>
    <n v="99.949996999999996"/>
    <n v="103.290001"/>
    <n v="0"/>
    <n v="0"/>
    <n v="0"/>
    <n v="0"/>
    <n v="0"/>
    <x v="0"/>
    <n v="0"/>
  </r>
  <r>
    <x v="0"/>
    <x v="344"/>
    <n v="103.290001"/>
    <n v="108.050003"/>
    <n v="100.660004"/>
    <n v="102.540001"/>
    <n v="0"/>
    <n v="0"/>
    <n v="0"/>
    <n v="0"/>
    <n v="0"/>
    <x v="0"/>
    <n v="0"/>
  </r>
  <r>
    <x v="0"/>
    <x v="345"/>
    <n v="102.540001"/>
    <n v="106.230003"/>
    <n v="91.650002000000001"/>
    <n v="93.150002000000001"/>
    <n v="0"/>
    <n v="0"/>
    <n v="0"/>
    <n v="0"/>
    <n v="0"/>
    <x v="0"/>
    <n v="0"/>
  </r>
  <r>
    <x v="0"/>
    <x v="346"/>
    <n v="94.129997000000003"/>
    <n v="97.410004000000001"/>
    <n v="91.769997000000004"/>
    <n v="94.699996999999996"/>
    <n v="0"/>
    <n v="0"/>
    <n v="0"/>
    <n v="0"/>
    <n v="0"/>
    <x v="0"/>
    <n v="0"/>
  </r>
  <r>
    <x v="0"/>
    <x v="347"/>
    <n v="95.010002"/>
    <n v="98.580001999999993"/>
    <n v="92.639999000000003"/>
    <n v="96.110000999999997"/>
    <n v="0"/>
    <n v="0"/>
    <n v="0"/>
    <n v="0"/>
    <n v="0"/>
    <x v="0"/>
    <n v="0"/>
  </r>
  <r>
    <x v="0"/>
    <x v="348"/>
    <n v="96.110000999999997"/>
    <n v="102.589996"/>
    <n v="95.220000999999996"/>
    <n v="99.93"/>
    <n v="0"/>
    <n v="0"/>
    <n v="0"/>
    <n v="0"/>
    <n v="0"/>
    <x v="0"/>
    <n v="0"/>
  </r>
  <r>
    <x v="0"/>
    <x v="349"/>
    <n v="99.93"/>
    <n v="100.519997"/>
    <n v="95.379997000000003"/>
    <n v="96.279999000000004"/>
    <n v="0"/>
    <n v="0"/>
    <n v="0"/>
    <n v="0"/>
    <n v="0"/>
    <x v="0"/>
    <n v="0"/>
  </r>
  <r>
    <x v="0"/>
    <x v="350"/>
    <n v="96.279999000000004"/>
    <n v="103.30999799999999"/>
    <n v="95.980002999999996"/>
    <n v="101.589996"/>
    <n v="0"/>
    <n v="0"/>
    <n v="0"/>
    <n v="0"/>
    <n v="0"/>
    <x v="0"/>
    <n v="0"/>
  </r>
  <r>
    <x v="0"/>
    <x v="351"/>
    <n v="101.55999799999999"/>
    <n v="103.949997"/>
    <n v="100.139999"/>
    <n v="101.760002"/>
    <n v="0"/>
    <n v="0"/>
    <n v="0"/>
    <n v="0"/>
    <n v="0"/>
    <x v="0"/>
    <n v="0"/>
  </r>
  <r>
    <x v="0"/>
    <x v="352"/>
    <n v="101.760002"/>
    <n v="102.57"/>
    <n v="97.489998"/>
    <n v="99.080001999999993"/>
    <n v="0"/>
    <n v="0"/>
    <n v="0"/>
    <n v="0"/>
    <n v="0"/>
    <x v="0"/>
    <n v="0"/>
  </r>
  <r>
    <x v="0"/>
    <x v="353"/>
    <n v="99.080001999999993"/>
    <n v="103.66999800000001"/>
    <n v="98.57"/>
    <n v="102.910004"/>
    <n v="0"/>
    <n v="0"/>
    <n v="0"/>
    <n v="0"/>
    <n v="0"/>
    <x v="0"/>
    <n v="0"/>
  </r>
  <r>
    <x v="0"/>
    <x v="354"/>
    <n v="102.910004"/>
    <n v="105.16999800000001"/>
    <n v="100.349998"/>
    <n v="103.80999799999999"/>
    <n v="0"/>
    <n v="0"/>
    <n v="0"/>
    <n v="0"/>
    <n v="0"/>
    <x v="0"/>
    <n v="0"/>
  </r>
  <r>
    <x v="0"/>
    <x v="355"/>
    <n v="103.80999799999999"/>
    <n v="109.839996"/>
    <n v="103.139999"/>
    <n v="109.32"/>
    <n v="0"/>
    <n v="0"/>
    <n v="0"/>
    <n v="0"/>
    <n v="0"/>
    <x v="0"/>
    <n v="0"/>
  </r>
  <r>
    <x v="0"/>
    <x v="356"/>
    <n v="109.32"/>
    <n v="111.58000199999999"/>
    <n v="105.379997"/>
    <n v="109.32"/>
    <n v="0"/>
    <n v="0"/>
    <n v="0"/>
    <n v="0"/>
    <n v="0"/>
    <x v="0"/>
    <n v="0"/>
  </r>
  <r>
    <x v="0"/>
    <x v="357"/>
    <n v="109.19000200000001"/>
    <n v="112.160004"/>
    <n v="99.059997999999993"/>
    <n v="101.82"/>
    <n v="0"/>
    <n v="0"/>
    <n v="0"/>
    <n v="0"/>
    <n v="0"/>
    <x v="0"/>
    <n v="0"/>
  </r>
  <r>
    <x v="0"/>
    <x v="358"/>
    <n v="101.82"/>
    <n v="107.889999"/>
    <n v="99.419998000000007"/>
    <n v="106.160004"/>
    <n v="0"/>
    <n v="0"/>
    <n v="0"/>
    <n v="0"/>
    <n v="0"/>
    <x v="0"/>
    <n v="0"/>
  </r>
  <r>
    <x v="0"/>
    <x v="359"/>
    <n v="106.160004"/>
    <n v="110.33000199999999"/>
    <n v="105.07"/>
    <n v="107.94000200000001"/>
    <n v="0"/>
    <n v="0"/>
    <n v="0"/>
    <n v="0"/>
    <n v="0"/>
    <x v="0"/>
    <n v="0"/>
  </r>
  <r>
    <x v="0"/>
    <x v="360"/>
    <n v="107.94000200000001"/>
    <n v="117.16999800000001"/>
    <n v="103.260002"/>
    <n v="114.160004"/>
    <n v="0"/>
    <n v="0"/>
    <n v="0"/>
    <n v="0"/>
    <n v="0"/>
    <x v="0"/>
    <n v="0"/>
  </r>
  <r>
    <x v="0"/>
    <x v="361"/>
    <n v="114.160004"/>
    <n v="120.220001"/>
    <n v="111.33000199999999"/>
    <n v="113.660004"/>
    <n v="0"/>
    <n v="0"/>
    <n v="0"/>
    <n v="0"/>
    <n v="0"/>
    <x v="0"/>
    <n v="0"/>
  </r>
  <r>
    <x v="0"/>
    <x v="362"/>
    <n v="113.660004"/>
    <n v="114.339996"/>
    <n v="94.230002999999996"/>
    <n v="102.089996"/>
    <n v="0"/>
    <n v="0"/>
    <n v="0"/>
    <n v="0"/>
    <n v="0"/>
    <x v="0"/>
    <n v="0"/>
  </r>
  <r>
    <x v="0"/>
    <x v="363"/>
    <n v="102.089996"/>
    <n v="106.790001"/>
    <n v="98.949996999999996"/>
    <n v="106.290001"/>
    <n v="0"/>
    <n v="0"/>
    <n v="0"/>
    <n v="0"/>
    <n v="0"/>
    <x v="0"/>
    <n v="0"/>
  </r>
  <r>
    <x v="0"/>
    <x v="364"/>
    <n v="106.290001"/>
    <n v="112.720001"/>
    <n v="103.5"/>
    <n v="111.239998"/>
    <n v="0"/>
    <n v="0"/>
    <n v="0"/>
    <n v="0"/>
    <n v="0"/>
    <x v="0"/>
    <n v="0"/>
  </r>
  <r>
    <x v="0"/>
    <x v="365"/>
    <n v="111.239998"/>
    <n v="117.980003"/>
    <n v="109.769997"/>
    <n v="114.239998"/>
    <n v="0"/>
    <n v="0"/>
    <n v="0"/>
    <n v="0"/>
    <n v="0"/>
    <x v="0"/>
    <n v="0"/>
  </r>
  <r>
    <x v="0"/>
    <x v="366"/>
    <n v="114.239998"/>
    <n v="123.93"/>
    <n v="113.540001"/>
    <n v="121.66999800000001"/>
    <n v="0"/>
    <n v="0"/>
    <n v="0"/>
    <n v="0"/>
    <n v="0"/>
    <x v="0"/>
    <n v="0"/>
  </r>
  <r>
    <x v="0"/>
    <x v="367"/>
    <n v="121.66999800000001"/>
    <n v="127.779999"/>
    <n v="119.41999800000001"/>
    <n v="122.379997"/>
    <n v="0"/>
    <n v="0"/>
    <n v="0"/>
    <n v="0"/>
    <n v="0"/>
    <x v="0"/>
    <n v="0"/>
  </r>
  <r>
    <x v="0"/>
    <x v="368"/>
    <n v="122.379997"/>
    <n v="132.16999799999999"/>
    <n v="121.790001"/>
    <n v="125.459999"/>
    <n v="0"/>
    <n v="0"/>
    <n v="0"/>
    <n v="0"/>
    <n v="0"/>
    <x v="0"/>
    <n v="0"/>
  </r>
  <r>
    <x v="0"/>
    <x v="369"/>
    <n v="125.459999"/>
    <n v="135.88000500000001"/>
    <n v="124.660004"/>
    <n v="127.470001"/>
    <n v="0"/>
    <n v="0"/>
    <n v="0"/>
    <n v="0"/>
    <n v="0"/>
    <x v="0"/>
    <n v="0"/>
  </r>
  <r>
    <x v="0"/>
    <x v="370"/>
    <n v="127.470001"/>
    <n v="141.96000699999999"/>
    <n v="127.230003"/>
    <n v="140.520004"/>
    <n v="0"/>
    <n v="0"/>
    <n v="0"/>
    <n v="0"/>
    <n v="0"/>
    <x v="0"/>
    <n v="0"/>
  </r>
  <r>
    <x v="0"/>
    <x v="371"/>
    <n v="140.520004"/>
    <n v="140.66000399999999"/>
    <n v="125.32"/>
    <n v="135.759995"/>
    <n v="0"/>
    <n v="0"/>
    <n v="0"/>
    <n v="0"/>
    <n v="0"/>
    <x v="0"/>
    <n v="0"/>
  </r>
  <r>
    <x v="0"/>
    <x v="372"/>
    <n v="135.759995"/>
    <n v="140.320007"/>
    <n v="128.570007"/>
    <n v="129.550003"/>
    <n v="0"/>
    <n v="0"/>
    <n v="0"/>
    <n v="0"/>
    <n v="0"/>
    <x v="0"/>
    <n v="0"/>
  </r>
  <r>
    <x v="0"/>
    <x v="373"/>
    <n v="129.479996"/>
    <n v="132.020004"/>
    <n v="124.660004"/>
    <n v="131.270004"/>
    <n v="0"/>
    <n v="0"/>
    <n v="0"/>
    <n v="0"/>
    <n v="0"/>
    <x v="0"/>
    <n v="0"/>
  </r>
  <r>
    <x v="0"/>
    <x v="374"/>
    <n v="131.270004"/>
    <n v="138.38000500000001"/>
    <n v="128.55999800000001"/>
    <n v="136"/>
    <n v="0"/>
    <n v="0"/>
    <n v="0"/>
    <n v="0"/>
    <n v="0"/>
    <x v="0"/>
    <n v="0"/>
  </r>
  <r>
    <x v="0"/>
    <x v="375"/>
    <n v="136"/>
    <n v="137.720001"/>
    <n v="131.58000200000001"/>
    <n v="132.80999800000001"/>
    <n v="0"/>
    <n v="0"/>
    <n v="0"/>
    <n v="0"/>
    <n v="0"/>
    <x v="0"/>
    <n v="0"/>
  </r>
  <r>
    <x v="0"/>
    <x v="376"/>
    <n v="132.80999800000001"/>
    <n v="134.91999799999999"/>
    <n v="128.779999"/>
    <n v="132.58999600000001"/>
    <n v="0"/>
    <n v="0"/>
    <n v="0"/>
    <n v="0"/>
    <n v="0"/>
    <x v="0"/>
    <n v="0"/>
  </r>
  <r>
    <x v="0"/>
    <x v="377"/>
    <n v="132.58999600000001"/>
    <n v="135.66999799999999"/>
    <n v="128.770004"/>
    <n v="131.21000699999999"/>
    <n v="0"/>
    <n v="0"/>
    <n v="0"/>
    <n v="0"/>
    <n v="0"/>
    <x v="0"/>
    <n v="0"/>
  </r>
  <r>
    <x v="0"/>
    <x v="378"/>
    <n v="131.21000699999999"/>
    <n v="131.779999"/>
    <n v="125.959999"/>
    <n v="130.91999799999999"/>
    <n v="0"/>
    <n v="0"/>
    <n v="0"/>
    <n v="0"/>
    <n v="0"/>
    <x v="0"/>
    <n v="0"/>
  </r>
  <r>
    <x v="0"/>
    <x v="379"/>
    <n v="130.91999799999999"/>
    <n v="135.179993"/>
    <n v="122.290001"/>
    <n v="122.790001"/>
    <n v="0"/>
    <n v="0"/>
    <n v="0"/>
    <n v="0"/>
    <n v="0"/>
    <x v="0"/>
    <n v="0"/>
  </r>
  <r>
    <x v="0"/>
    <x v="380"/>
    <n v="122.790001"/>
    <n v="124.58000199999999"/>
    <n v="110.19000200000001"/>
    <n v="116.18"/>
    <n v="0"/>
    <n v="0"/>
    <n v="0"/>
    <n v="0"/>
    <n v="0"/>
    <x v="0"/>
    <n v="0"/>
  </r>
  <r>
    <x v="0"/>
    <x v="381"/>
    <n v="116.18"/>
    <n v="123.279999"/>
    <n v="115"/>
    <n v="121.889999"/>
    <n v="0"/>
    <n v="0"/>
    <n v="0"/>
    <n v="0"/>
    <n v="0"/>
    <x v="0"/>
    <n v="0"/>
  </r>
  <r>
    <x v="0"/>
    <x v="382"/>
    <n v="122.349998"/>
    <n v="126.970001"/>
    <n v="119.129997"/>
    <n v="126.349998"/>
    <n v="0"/>
    <n v="0"/>
    <n v="0"/>
    <n v="0"/>
    <n v="0"/>
    <x v="0"/>
    <n v="0"/>
  </r>
  <r>
    <x v="0"/>
    <x v="383"/>
    <n v="126.349998"/>
    <n v="127.32"/>
    <n v="121.040001"/>
    <n v="122.550003"/>
    <n v="0"/>
    <n v="0"/>
    <n v="0"/>
    <n v="0"/>
    <n v="0"/>
    <x v="0"/>
    <n v="0"/>
  </r>
  <r>
    <x v="0"/>
    <x v="384"/>
    <n v="122.550003"/>
    <n v="123.720001"/>
    <n v="113.629997"/>
    <n v="120.400002"/>
    <n v="0"/>
    <n v="0"/>
    <n v="0"/>
    <n v="0"/>
    <n v="0"/>
    <x v="0"/>
    <n v="0"/>
  </r>
  <r>
    <x v="0"/>
    <x v="385"/>
    <n v="119.80999799999999"/>
    <n v="119.80999799999999"/>
    <n v="110.029999"/>
    <n v="113.110001"/>
    <n v="0"/>
    <n v="0"/>
    <n v="0"/>
    <n v="0"/>
    <n v="0"/>
    <x v="0"/>
    <n v="0"/>
  </r>
  <r>
    <x v="0"/>
    <x v="386"/>
    <n v="113.110001"/>
    <n v="114.800003"/>
    <n v="104.459999"/>
    <n v="111.959999"/>
    <n v="0"/>
    <n v="0"/>
    <n v="0"/>
    <n v="0"/>
    <n v="0"/>
    <x v="0"/>
    <n v="0"/>
  </r>
  <r>
    <x v="0"/>
    <x v="387"/>
    <n v="111.959999"/>
    <n v="119.33000199999999"/>
    <n v="111.480003"/>
    <n v="116.44000200000001"/>
    <n v="0"/>
    <n v="0"/>
    <n v="0"/>
    <n v="0"/>
    <n v="0"/>
    <x v="0"/>
    <n v="0"/>
  </r>
  <r>
    <x v="0"/>
    <x v="388"/>
    <n v="115.959999"/>
    <n v="119.91999800000001"/>
    <n v="111.660004"/>
    <n v="111.879997"/>
    <n v="0"/>
    <n v="0"/>
    <n v="0"/>
    <n v="0"/>
    <n v="0"/>
    <x v="0"/>
    <n v="0"/>
  </r>
  <r>
    <x v="0"/>
    <x v="389"/>
    <n v="111.970001"/>
    <n v="112.480003"/>
    <n v="107.010002"/>
    <n v="109.610001"/>
    <n v="0"/>
    <n v="0"/>
    <n v="0"/>
    <n v="0"/>
    <n v="0"/>
    <x v="0"/>
    <n v="0"/>
  </r>
  <r>
    <x v="0"/>
    <x v="390"/>
    <n v="109.519997"/>
    <n v="112.389999"/>
    <n v="105.57"/>
    <n v="107.089996"/>
    <n v="0"/>
    <n v="0"/>
    <n v="0"/>
    <n v="0"/>
    <n v="0"/>
    <x v="0"/>
    <n v="0"/>
  </r>
  <r>
    <x v="0"/>
    <x v="391"/>
    <n v="107.709999"/>
    <n v="120.260002"/>
    <n v="102.199997"/>
    <n v="119.510002"/>
    <n v="0"/>
    <n v="0"/>
    <n v="0"/>
    <n v="0"/>
    <n v="0"/>
    <x v="0"/>
    <n v="0"/>
  </r>
  <r>
    <x v="0"/>
    <x v="392"/>
    <n v="119.519997"/>
    <n v="126.43"/>
    <n v="117.839996"/>
    <n v="120.41999800000001"/>
    <n v="0"/>
    <n v="0"/>
    <n v="0"/>
    <n v="0"/>
    <n v="0"/>
    <x v="0"/>
    <n v="0"/>
  </r>
  <r>
    <x v="0"/>
    <x v="393"/>
    <n v="120.400002"/>
    <n v="140.39999399999999"/>
    <n v="120.150002"/>
    <n v="133.720001"/>
    <n v="0"/>
    <n v="0"/>
    <n v="0"/>
    <n v="0"/>
    <n v="0"/>
    <x v="0"/>
    <n v="0"/>
  </r>
  <r>
    <x v="0"/>
    <x v="394"/>
    <n v="133.720001"/>
    <n v="144.36000100000001"/>
    <n v="132.88999899999999"/>
    <n v="138.529999"/>
    <n v="0"/>
    <n v="0"/>
    <n v="0"/>
    <n v="0"/>
    <n v="0"/>
    <x v="0"/>
    <n v="0"/>
  </r>
  <r>
    <x v="0"/>
    <x v="395"/>
    <n v="138.55999800000001"/>
    <n v="143.679993"/>
    <n v="134.78999300000001"/>
    <n v="140.63999899999999"/>
    <n v="0"/>
    <n v="0"/>
    <n v="0"/>
    <n v="0"/>
    <n v="0"/>
    <x v="0"/>
    <n v="0"/>
  </r>
  <r>
    <x v="0"/>
    <x v="396"/>
    <n v="140.64999399999999"/>
    <n v="148.36000100000001"/>
    <n v="138.08000200000001"/>
    <n v="145.300003"/>
    <n v="0"/>
    <n v="0"/>
    <n v="0"/>
    <n v="0"/>
    <n v="0"/>
    <x v="0"/>
    <n v="0"/>
  </r>
  <r>
    <x v="0"/>
    <x v="397"/>
    <n v="145.28999300000001"/>
    <n v="150.88000500000001"/>
    <n v="141.89999399999999"/>
    <n v="148.05999800000001"/>
    <n v="0"/>
    <n v="0"/>
    <n v="0"/>
    <n v="0"/>
    <n v="0"/>
    <x v="0"/>
    <n v="0"/>
  </r>
  <r>
    <x v="0"/>
    <x v="398"/>
    <n v="148.070007"/>
    <n v="155.020004"/>
    <n v="148.070007"/>
    <n v="152.96000699999999"/>
    <n v="0"/>
    <n v="0"/>
    <n v="0"/>
    <n v="0"/>
    <n v="0"/>
    <x v="0"/>
    <n v="0"/>
  </r>
  <r>
    <x v="0"/>
    <x v="399"/>
    <n v="152.91999799999999"/>
    <n v="164.429993"/>
    <n v="150.16999799999999"/>
    <n v="164.429993"/>
    <n v="0"/>
    <n v="0"/>
    <n v="0"/>
    <n v="0"/>
    <n v="0"/>
    <x v="0"/>
    <n v="0"/>
  </r>
  <r>
    <x v="0"/>
    <x v="400"/>
    <n v="164.41000399999999"/>
    <n v="166.990005"/>
    <n v="160.28999300000001"/>
    <n v="162.38999899999999"/>
    <n v="0"/>
    <n v="0"/>
    <n v="0"/>
    <n v="0"/>
    <n v="0"/>
    <x v="0"/>
    <n v="0"/>
  </r>
  <r>
    <x v="0"/>
    <x v="401"/>
    <n v="162.38000500000001"/>
    <n v="171.60000600000001"/>
    <n v="160.800003"/>
    <n v="167.63999899999999"/>
    <n v="0"/>
    <n v="0"/>
    <n v="0"/>
    <n v="0"/>
    <n v="0"/>
    <x v="0"/>
    <n v="0"/>
  </r>
  <r>
    <x v="0"/>
    <x v="402"/>
    <n v="168.11000100000001"/>
    <n v="170.720001"/>
    <n v="161.5"/>
    <n v="162.55999800000001"/>
    <n v="0"/>
    <n v="0"/>
    <n v="0"/>
    <n v="0"/>
    <n v="0"/>
    <x v="0"/>
    <n v="0"/>
  </r>
  <r>
    <x v="0"/>
    <x v="403"/>
    <n v="162.33999600000001"/>
    <n v="165.91000399999999"/>
    <n v="158.5"/>
    <n v="164.39999399999999"/>
    <n v="0"/>
    <n v="0"/>
    <n v="0"/>
    <n v="0"/>
    <n v="0"/>
    <x v="0"/>
    <n v="0"/>
  </r>
  <r>
    <x v="0"/>
    <x v="404"/>
    <n v="164.39999399999999"/>
    <n v="170.41000399999999"/>
    <n v="163.949997"/>
    <n v="166.070007"/>
    <n v="0"/>
    <n v="0"/>
    <n v="0"/>
    <n v="0"/>
    <n v="0"/>
    <x v="0"/>
    <n v="0"/>
  </r>
  <r>
    <x v="0"/>
    <x v="405"/>
    <n v="165.990005"/>
    <n v="172.64999399999999"/>
    <n v="162.86000100000001"/>
    <n v="163.550003"/>
    <n v="0"/>
    <n v="0"/>
    <n v="0"/>
    <n v="0"/>
    <n v="0"/>
    <x v="0"/>
    <n v="0"/>
  </r>
  <r>
    <x v="0"/>
    <x v="406"/>
    <n v="163.550003"/>
    <n v="168.070007"/>
    <n v="161.63000500000001"/>
    <n v="166.39999399999999"/>
    <n v="0"/>
    <n v="0"/>
    <n v="0"/>
    <n v="0"/>
    <n v="0"/>
    <x v="0"/>
    <n v="0"/>
  </r>
  <r>
    <x v="0"/>
    <x v="407"/>
    <n v="166.36999499999999"/>
    <n v="166.770004"/>
    <n v="161.58000200000001"/>
    <n v="164.929993"/>
    <n v="0"/>
    <n v="0"/>
    <n v="0"/>
    <n v="0"/>
    <n v="0"/>
    <x v="0"/>
    <n v="0"/>
  </r>
  <r>
    <x v="0"/>
    <x v="408"/>
    <n v="164.929993"/>
    <n v="169.53999300000001"/>
    <n v="162.029999"/>
    <n v="163.41000399999999"/>
    <n v="0"/>
    <n v="0"/>
    <n v="0"/>
    <n v="0"/>
    <n v="0"/>
    <x v="0"/>
    <n v="0"/>
  </r>
  <r>
    <x v="0"/>
    <x v="409"/>
    <n v="163.41000399999999"/>
    <n v="164"/>
    <n v="152.13000500000001"/>
    <n v="157.05999800000001"/>
    <n v="0"/>
    <n v="0"/>
    <n v="0"/>
    <n v="0"/>
    <n v="0"/>
    <x v="0"/>
    <n v="0"/>
  </r>
  <r>
    <x v="0"/>
    <x v="410"/>
    <n v="157.05999800000001"/>
    <n v="160.46000699999999"/>
    <n v="153.770004"/>
    <n v="159.179993"/>
    <n v="0"/>
    <n v="0"/>
    <n v="0"/>
    <n v="0"/>
    <n v="0"/>
    <x v="0"/>
    <n v="0"/>
  </r>
  <r>
    <x v="0"/>
    <x v="411"/>
    <n v="159.179993"/>
    <n v="160.69000199999999"/>
    <n v="154.11999499999999"/>
    <n v="160.050003"/>
    <n v="0"/>
    <n v="0"/>
    <n v="0"/>
    <n v="0"/>
    <n v="0"/>
    <x v="0"/>
    <n v="0"/>
  </r>
  <r>
    <x v="0"/>
    <x v="412"/>
    <n v="160.050003"/>
    <n v="162.11000100000001"/>
    <n v="148.679993"/>
    <n v="150.550003"/>
    <n v="0"/>
    <n v="0"/>
    <n v="0"/>
    <n v="0"/>
    <n v="0"/>
    <x v="0"/>
    <n v="0"/>
  </r>
  <r>
    <x v="0"/>
    <x v="413"/>
    <n v="150.550003"/>
    <n v="155.63999899999999"/>
    <n v="148.529999"/>
    <n v="153.179993"/>
    <n v="0"/>
    <n v="0"/>
    <n v="0"/>
    <n v="0"/>
    <n v="0"/>
    <x v="0"/>
    <n v="0"/>
  </r>
  <r>
    <x v="0"/>
    <x v="414"/>
    <n v="153.16000399999999"/>
    <n v="153.86999499999999"/>
    <n v="147.259995"/>
    <n v="150.66000399999999"/>
    <n v="0"/>
    <n v="0"/>
    <n v="0"/>
    <n v="0"/>
    <n v="0"/>
    <x v="0"/>
    <n v="0"/>
  </r>
  <r>
    <x v="0"/>
    <x v="415"/>
    <n v="150.66000399999999"/>
    <n v="168.800003"/>
    <n v="150.66000399999999"/>
    <n v="166.679993"/>
    <n v="0"/>
    <n v="0"/>
    <n v="0"/>
    <n v="0"/>
    <n v="0"/>
    <x v="0"/>
    <n v="0"/>
  </r>
  <r>
    <x v="0"/>
    <x v="416"/>
    <n v="166.679993"/>
    <n v="169.64999399999999"/>
    <n v="163.05999800000001"/>
    <n v="166.10000600000001"/>
    <n v="0"/>
    <n v="0"/>
    <n v="0"/>
    <n v="0"/>
    <n v="0"/>
    <x v="0"/>
    <n v="0"/>
  </r>
  <r>
    <x v="0"/>
    <x v="417"/>
    <n v="166.10000600000001"/>
    <n v="169.61999499999999"/>
    <n v="160.020004"/>
    <n v="166.08999600000001"/>
    <n v="0"/>
    <n v="0"/>
    <n v="0"/>
    <n v="0"/>
    <n v="0"/>
    <x v="0"/>
    <n v="0"/>
  </r>
  <r>
    <x v="0"/>
    <x v="418"/>
    <n v="166.08999600000001"/>
    <n v="170.41000399999999"/>
    <n v="162.990005"/>
    <n v="163.58000200000001"/>
    <n v="0"/>
    <n v="0"/>
    <n v="0"/>
    <n v="0"/>
    <n v="0"/>
    <x v="0"/>
    <n v="0"/>
  </r>
  <r>
    <x v="0"/>
    <x v="419"/>
    <n v="163.58000200000001"/>
    <n v="169.029999"/>
    <n v="161.53999300000001"/>
    <n v="167.240005"/>
    <n v="0"/>
    <n v="0"/>
    <n v="0"/>
    <n v="0"/>
    <n v="0"/>
    <x v="0"/>
    <n v="0"/>
  </r>
  <r>
    <x v="0"/>
    <x v="420"/>
    <n v="167.199997"/>
    <n v="180.270004"/>
    <n v="163.36000100000001"/>
    <n v="179.63000500000001"/>
    <n v="0"/>
    <n v="0"/>
    <n v="0"/>
    <n v="0"/>
    <n v="0"/>
    <x v="0"/>
    <n v="0"/>
  </r>
  <r>
    <x v="0"/>
    <x v="421"/>
    <n v="179.63000500000001"/>
    <n v="183.949997"/>
    <n v="177.75"/>
    <n v="181.179993"/>
    <n v="0"/>
    <n v="0"/>
    <n v="0"/>
    <n v="0"/>
    <n v="0"/>
    <x v="0"/>
    <n v="0"/>
  </r>
  <r>
    <x v="0"/>
    <x v="422"/>
    <n v="181.179993"/>
    <n v="183.88999899999999"/>
    <n v="176.529999"/>
    <n v="180.66000399999999"/>
    <n v="0"/>
    <n v="0"/>
    <n v="0"/>
    <n v="0"/>
    <n v="0"/>
    <x v="0"/>
    <n v="0"/>
  </r>
  <r>
    <x v="0"/>
    <x v="423"/>
    <n v="180.66000399999999"/>
    <n v="183.61000100000001"/>
    <n v="177.86000100000001"/>
    <n v="179.83000200000001"/>
    <n v="0"/>
    <n v="0"/>
    <n v="0"/>
    <n v="0"/>
    <n v="0"/>
    <x v="0"/>
    <n v="0"/>
  </r>
  <r>
    <x v="0"/>
    <x v="424"/>
    <n v="179.83000200000001"/>
    <n v="189.979996"/>
    <n v="178.35000600000001"/>
    <n v="189.550003"/>
    <n v="0"/>
    <n v="0"/>
    <n v="0"/>
    <n v="0"/>
    <n v="0"/>
    <x v="0"/>
    <n v="0"/>
  </r>
  <r>
    <x v="0"/>
    <x v="425"/>
    <n v="189.550003"/>
    <n v="191.85000600000001"/>
    <n v="185.029999"/>
    <n v="191.85000600000001"/>
    <n v="0"/>
    <n v="0"/>
    <n v="0"/>
    <n v="0"/>
    <n v="0"/>
    <x v="0"/>
    <n v="0"/>
  </r>
  <r>
    <x v="0"/>
    <x v="426"/>
    <n v="191.85000600000001"/>
    <n v="196.070007"/>
    <n v="189.300003"/>
    <n v="190.91999799999999"/>
    <n v="0"/>
    <n v="0"/>
    <n v="0"/>
    <n v="0"/>
    <n v="0"/>
    <x v="0"/>
    <n v="0"/>
  </r>
  <r>
    <x v="0"/>
    <x v="427"/>
    <n v="190.91999799999999"/>
    <n v="192.16999799999999"/>
    <n v="186.10000600000001"/>
    <n v="188.63000500000001"/>
    <n v="0"/>
    <n v="0"/>
    <n v="0"/>
    <n v="0"/>
    <n v="0"/>
    <x v="0"/>
    <n v="0"/>
  </r>
  <r>
    <x v="0"/>
    <x v="428"/>
    <n v="188.63000500000001"/>
    <n v="188.800003"/>
    <n v="179.449997"/>
    <n v="182.08000200000001"/>
    <n v="0"/>
    <n v="0"/>
    <n v="0"/>
    <n v="0"/>
    <n v="0"/>
    <x v="0"/>
    <n v="0"/>
  </r>
  <r>
    <x v="0"/>
    <x v="429"/>
    <n v="182.05999800000001"/>
    <n v="190.14999399999999"/>
    <n v="181.16000399999999"/>
    <n v="189.820007"/>
    <n v="0"/>
    <n v="0"/>
    <n v="0"/>
    <n v="0"/>
    <n v="0"/>
    <x v="0"/>
    <n v="0"/>
  </r>
  <r>
    <x v="0"/>
    <x v="430"/>
    <n v="189.820007"/>
    <n v="203.39999399999999"/>
    <n v="189.36999499999999"/>
    <n v="202.16999799999999"/>
    <n v="0"/>
    <n v="0"/>
    <n v="0"/>
    <n v="0"/>
    <n v="0"/>
    <x v="0"/>
    <n v="0"/>
  </r>
  <r>
    <x v="0"/>
    <x v="431"/>
    <n v="202.16999799999999"/>
    <n v="213.08000200000001"/>
    <n v="200.10000600000001"/>
    <n v="211.279999"/>
    <n v="0"/>
    <n v="0"/>
    <n v="0"/>
    <n v="0"/>
    <n v="0"/>
    <x v="0"/>
    <n v="0"/>
  </r>
  <r>
    <x v="0"/>
    <x v="432"/>
    <n v="211.279999"/>
    <n v="214.570007"/>
    <n v="202.60000600000001"/>
    <n v="211.779999"/>
    <n v="0"/>
    <n v="0"/>
    <n v="0"/>
    <n v="0"/>
    <n v="0"/>
    <x v="0"/>
    <n v="0"/>
  </r>
  <r>
    <x v="0"/>
    <x v="433"/>
    <n v="211.779999"/>
    <n v="227.91999799999999"/>
    <n v="210.820007"/>
    <n v="226.91999799999999"/>
    <n v="0"/>
    <n v="0"/>
    <n v="0"/>
    <n v="0"/>
    <n v="0"/>
    <x v="0"/>
    <n v="0"/>
  </r>
  <r>
    <x v="0"/>
    <x v="434"/>
    <n v="226.91999799999999"/>
    <n v="240.11000100000001"/>
    <n v="222.179993"/>
    <n v="238.89999399999999"/>
    <n v="0"/>
    <n v="0"/>
    <n v="0"/>
    <n v="0"/>
    <n v="0"/>
    <x v="0"/>
    <n v="0"/>
  </r>
  <r>
    <x v="0"/>
    <x v="435"/>
    <n v="238.89999399999999"/>
    <n v="245.470001"/>
    <n v="226.300003"/>
    <n v="235.520004"/>
    <n v="0"/>
    <n v="0"/>
    <n v="0"/>
    <n v="0"/>
    <n v="0"/>
    <x v="0"/>
    <n v="0"/>
  </r>
  <r>
    <x v="0"/>
    <x v="436"/>
    <n v="235.520004"/>
    <n v="249.19000199999999"/>
    <n v="232.259995"/>
    <n v="247.35000600000001"/>
    <n v="0"/>
    <n v="0"/>
    <n v="0"/>
    <n v="0"/>
    <n v="0"/>
    <x v="0"/>
    <n v="0"/>
  </r>
  <r>
    <x v="0"/>
    <x v="437"/>
    <n v="246.03999300000001"/>
    <n v="251.80999800000001"/>
    <n v="238.229996"/>
    <n v="250.83999600000001"/>
    <n v="0"/>
    <n v="0"/>
    <n v="0"/>
    <n v="0"/>
    <n v="0"/>
    <x v="0"/>
    <n v="0"/>
  </r>
  <r>
    <x v="0"/>
    <x v="438"/>
    <n v="250.66999799999999"/>
    <n v="253.199997"/>
    <n v="233.070007"/>
    <n v="236.11999499999999"/>
    <n v="0"/>
    <n v="0"/>
    <n v="0"/>
    <n v="0"/>
    <n v="0"/>
    <x v="0"/>
    <n v="0"/>
  </r>
  <r>
    <x v="0"/>
    <x v="439"/>
    <n v="236.11999499999999"/>
    <n v="254.240005"/>
    <n v="231.91999799999999"/>
    <n v="252.929993"/>
    <n v="0"/>
    <n v="0"/>
    <n v="0"/>
    <n v="0"/>
    <n v="0"/>
    <x v="0"/>
    <n v="0"/>
  </r>
  <r>
    <x v="0"/>
    <x v="440"/>
    <n v="252.929993"/>
    <n v="254.13000500000001"/>
    <n v="228.08000200000001"/>
    <n v="231.320007"/>
    <n v="0"/>
    <n v="0"/>
    <n v="0"/>
    <n v="0"/>
    <n v="0"/>
    <x v="0"/>
    <n v="0"/>
  </r>
  <r>
    <x v="0"/>
    <x v="441"/>
    <n v="231.320007"/>
    <n v="244.509995"/>
    <n v="231.320007"/>
    <n v="243.979996"/>
    <n v="0"/>
    <n v="0"/>
    <n v="0"/>
    <n v="0"/>
    <n v="0"/>
    <x v="0"/>
    <n v="0"/>
  </r>
  <r>
    <x v="0"/>
    <x v="442"/>
    <n v="243.970001"/>
    <n v="249.220001"/>
    <n v="235.509995"/>
    <n v="249.220001"/>
    <n v="0"/>
    <n v="0"/>
    <n v="0"/>
    <n v="0"/>
    <n v="0"/>
    <x v="0"/>
    <n v="0"/>
  </r>
  <r>
    <x v="0"/>
    <x v="443"/>
    <n v="249.220001"/>
    <n v="254.86999499999999"/>
    <n v="241.279999"/>
    <n v="242.16999799999999"/>
    <n v="0"/>
    <n v="0"/>
    <n v="0"/>
    <n v="0"/>
    <n v="0"/>
    <x v="0"/>
    <n v="0"/>
  </r>
  <r>
    <x v="0"/>
    <x v="444"/>
    <n v="242.16999799999999"/>
    <n v="280.959991"/>
    <n v="242.16999799999999"/>
    <n v="274.07998700000002"/>
    <n v="0"/>
    <n v="0"/>
    <n v="0"/>
    <n v="0"/>
    <n v="0"/>
    <x v="0"/>
    <n v="0"/>
  </r>
  <r>
    <x v="0"/>
    <x v="445"/>
    <n v="274.07998700000002"/>
    <n v="287.54998799999998"/>
    <n v="273.16000400000001"/>
    <n v="284.20001200000002"/>
    <n v="0"/>
    <n v="0"/>
    <n v="0"/>
    <n v="0"/>
    <n v="0"/>
    <x v="0"/>
    <n v="0"/>
  </r>
  <r>
    <x v="0"/>
    <x v="446"/>
    <n v="284.17001299999998"/>
    <n v="302.72000100000002"/>
    <n v="282.29998799999998"/>
    <n v="291.70001200000002"/>
    <n v="0"/>
    <n v="0"/>
    <n v="0"/>
    <n v="0"/>
    <n v="0"/>
    <x v="0"/>
    <n v="0"/>
  </r>
  <r>
    <x v="0"/>
    <x v="447"/>
    <n v="291.58999599999999"/>
    <n v="303.64999399999999"/>
    <n v="275.67001299999998"/>
    <n v="288.35998499999999"/>
    <n v="0"/>
    <n v="0"/>
    <n v="0"/>
    <n v="0"/>
    <n v="0"/>
    <x v="0"/>
    <n v="0"/>
  </r>
  <r>
    <x v="0"/>
    <x v="448"/>
    <n v="286.98998999999998"/>
    <n v="298.69000199999999"/>
    <n v="277.01001000000002"/>
    <n v="290.10000600000001"/>
    <n v="0"/>
    <n v="0"/>
    <n v="0"/>
    <n v="0"/>
    <n v="0"/>
    <x v="0"/>
    <n v="0"/>
  </r>
  <r>
    <x v="0"/>
    <x v="449"/>
    <n v="290.11999500000002"/>
    <n v="310.26998900000001"/>
    <n v="286.92999300000002"/>
    <n v="304"/>
    <n v="0"/>
    <n v="0"/>
    <n v="0"/>
    <n v="0"/>
    <n v="0"/>
    <x v="0"/>
    <n v="0"/>
  </r>
  <r>
    <x v="0"/>
    <x v="450"/>
    <n v="303.98998999999998"/>
    <n v="318.85000600000001"/>
    <n v="302.52999899999998"/>
    <n v="318.66000400000001"/>
    <n v="0"/>
    <n v="0"/>
    <n v="0"/>
    <n v="0"/>
    <n v="0"/>
    <x v="0"/>
    <n v="0"/>
  </r>
  <r>
    <x v="0"/>
    <x v="451"/>
    <n v="318.61999500000002"/>
    <n v="337.89001500000001"/>
    <n v="314.51001000000002"/>
    <n v="329.79998799999998"/>
    <n v="0"/>
    <n v="0"/>
    <n v="0"/>
    <n v="0"/>
    <n v="0"/>
    <x v="0"/>
    <n v="0"/>
  </r>
  <r>
    <x v="0"/>
    <x v="452"/>
    <n v="329.80999800000001"/>
    <n v="332.17999300000002"/>
    <n v="308.55999800000001"/>
    <n v="321.82998700000002"/>
    <n v="0"/>
    <n v="0"/>
    <n v="0"/>
    <n v="0"/>
    <n v="0"/>
    <x v="0"/>
    <n v="0"/>
  </r>
  <r>
    <x v="0"/>
    <x v="453"/>
    <n v="321.82998700000002"/>
    <n v="328.94000199999999"/>
    <n v="216.46000699999999"/>
    <n v="251.78999300000001"/>
    <n v="0"/>
    <n v="0"/>
    <n v="0"/>
    <n v="0"/>
    <n v="0"/>
    <x v="0"/>
    <n v="0"/>
  </r>
  <r>
    <x v="0"/>
    <x v="454"/>
    <n v="251.729996"/>
    <n v="257.209991"/>
    <n v="225.75"/>
    <n v="230.300003"/>
    <n v="0"/>
    <n v="0"/>
    <n v="0"/>
    <n v="0"/>
    <n v="0"/>
    <x v="0"/>
    <n v="0"/>
  </r>
  <r>
    <x v="0"/>
    <x v="455"/>
    <n v="230.320007"/>
    <n v="253.35000600000001"/>
    <n v="221.240005"/>
    <n v="247.08000200000001"/>
    <n v="0"/>
    <n v="0"/>
    <n v="0"/>
    <n v="0"/>
    <n v="0"/>
    <x v="0"/>
    <n v="0"/>
  </r>
  <r>
    <x v="0"/>
    <x v="456"/>
    <n v="247.10000600000001"/>
    <n v="261.77999899999998"/>
    <n v="240.16999799999999"/>
    <n v="257.07000699999998"/>
    <n v="0"/>
    <n v="0"/>
    <n v="0"/>
    <n v="0"/>
    <n v="0"/>
    <x v="0"/>
    <n v="0"/>
  </r>
  <r>
    <x v="0"/>
    <x v="457"/>
    <n v="257.04998799999998"/>
    <n v="267.82000699999998"/>
    <n v="247.820007"/>
    <n v="267.82000699999998"/>
    <n v="0"/>
    <n v="0"/>
    <n v="0"/>
    <n v="0"/>
    <n v="0"/>
    <x v="0"/>
    <n v="0"/>
  </r>
  <r>
    <x v="0"/>
    <x v="458"/>
    <n v="267.82000699999998"/>
    <n v="272.64001500000001"/>
    <n v="256.07000699999998"/>
    <n v="258.89001500000001"/>
    <n v="0"/>
    <n v="0"/>
    <n v="0"/>
    <n v="0"/>
    <n v="0"/>
    <x v="0"/>
    <n v="0"/>
  </r>
  <r>
    <x v="0"/>
    <x v="459"/>
    <n v="258.89001500000001"/>
    <n v="272.04998799999998"/>
    <n v="254.71000699999999"/>
    <n v="261.32998700000002"/>
    <n v="0"/>
    <n v="0"/>
    <n v="0"/>
    <n v="0"/>
    <n v="0"/>
    <x v="0"/>
    <n v="0"/>
  </r>
  <r>
    <x v="0"/>
    <x v="460"/>
    <n v="261.35998499999999"/>
    <n v="263.70001200000002"/>
    <n v="248.85000600000001"/>
    <n v="262.16000400000001"/>
    <n v="0"/>
    <n v="0"/>
    <n v="0"/>
    <n v="0"/>
    <n v="0"/>
    <x v="0"/>
    <n v="0"/>
  </r>
  <r>
    <x v="0"/>
    <x v="461"/>
    <n v="262.16000400000001"/>
    <n v="276.88000499999998"/>
    <n v="262.10000600000001"/>
    <n v="273.5"/>
    <n v="0"/>
    <n v="0"/>
    <n v="0"/>
    <n v="0"/>
    <n v="0"/>
    <x v="0"/>
    <n v="0"/>
  </r>
  <r>
    <x v="0"/>
    <x v="462"/>
    <n v="273.5"/>
    <n v="276.35998499999999"/>
    <n v="262.48001099999999"/>
    <n v="272.01998900000001"/>
    <n v="0"/>
    <n v="0"/>
    <n v="0"/>
    <n v="0"/>
    <n v="0"/>
    <x v="0"/>
    <n v="0"/>
  </r>
  <r>
    <x v="0"/>
    <x v="463"/>
    <n v="272.02999899999998"/>
    <n v="274.20001200000002"/>
    <n v="256.52999899999998"/>
    <n v="261.51998900000001"/>
    <n v="0"/>
    <n v="0"/>
    <n v="0"/>
    <n v="0"/>
    <n v="0"/>
    <x v="0"/>
    <n v="0"/>
  </r>
  <r>
    <x v="0"/>
    <x v="464"/>
    <n v="261.51998900000001"/>
    <n v="274.86999500000002"/>
    <n v="256.98001099999999"/>
    <n v="271.91000400000001"/>
    <n v="0"/>
    <n v="0"/>
    <n v="0"/>
    <n v="0"/>
    <n v="0"/>
    <x v="0"/>
    <n v="0"/>
  </r>
  <r>
    <x v="0"/>
    <x v="465"/>
    <n v="271.89001500000001"/>
    <n v="283.95001200000002"/>
    <n v="268.83999599999999"/>
    <n v="278.97000100000002"/>
    <n v="0"/>
    <n v="0"/>
    <n v="0"/>
    <n v="0"/>
    <n v="0"/>
    <x v="0"/>
    <n v="0"/>
  </r>
  <r>
    <x v="0"/>
    <x v="466"/>
    <n v="278.97000100000002"/>
    <n v="280.36999500000002"/>
    <n v="262.85000600000001"/>
    <n v="273.70001200000002"/>
    <n v="0"/>
    <n v="0"/>
    <n v="0"/>
    <n v="0"/>
    <n v="0"/>
    <x v="0"/>
    <n v="0"/>
  </r>
  <r>
    <x v="0"/>
    <x v="467"/>
    <n v="273.67999300000002"/>
    <n v="280.45001200000002"/>
    <n v="270.47000100000002"/>
    <n v="277.72000100000002"/>
    <n v="0"/>
    <n v="0"/>
    <n v="0"/>
    <n v="0"/>
    <n v="0"/>
    <x v="0"/>
    <n v="0"/>
  </r>
  <r>
    <x v="0"/>
    <x v="468"/>
    <n v="277.72000100000002"/>
    <n v="297.51001000000002"/>
    <n v="273.80999800000001"/>
    <n v="297.47000100000002"/>
    <n v="0"/>
    <n v="0"/>
    <n v="0"/>
    <n v="0"/>
    <n v="0"/>
    <x v="0"/>
    <n v="0"/>
  </r>
  <r>
    <x v="0"/>
    <x v="469"/>
    <n v="297.47000100000002"/>
    <n v="300.57000699999998"/>
    <n v="286.26001000000002"/>
    <n v="288.85998499999999"/>
    <n v="0"/>
    <n v="0"/>
    <n v="0"/>
    <n v="0"/>
    <n v="0"/>
    <x v="0"/>
    <n v="0"/>
  </r>
  <r>
    <x v="0"/>
    <x v="470"/>
    <n v="288.85998499999999"/>
    <n v="299.98998999999998"/>
    <n v="286.459991"/>
    <n v="294.86999500000002"/>
    <n v="0"/>
    <n v="0"/>
    <n v="0"/>
    <n v="0"/>
    <n v="0"/>
    <x v="0"/>
    <n v="0"/>
  </r>
  <r>
    <x v="0"/>
    <x v="471"/>
    <n v="294.86999500000002"/>
    <n v="310.45001200000002"/>
    <n v="294.35000600000001"/>
    <n v="309.64001500000001"/>
    <n v="0"/>
    <n v="0"/>
    <n v="0"/>
    <n v="0"/>
    <n v="0"/>
    <x v="0"/>
    <n v="0"/>
  </r>
  <r>
    <x v="0"/>
    <x v="472"/>
    <n v="309.64001500000001"/>
    <n v="323.05999800000001"/>
    <n v="304.05999800000001"/>
    <n v="320.51998900000001"/>
    <n v="0"/>
    <n v="0"/>
    <n v="0"/>
    <n v="0"/>
    <n v="0"/>
    <x v="0"/>
    <n v="0"/>
  </r>
  <r>
    <x v="0"/>
    <x v="473"/>
    <n v="320.51001000000002"/>
    <n v="329.19000199999999"/>
    <n v="314.38000499999998"/>
    <n v="317.98001099999999"/>
    <n v="0"/>
    <n v="0"/>
    <n v="0"/>
    <n v="0"/>
    <n v="0"/>
    <x v="0"/>
    <n v="0"/>
  </r>
  <r>
    <x v="0"/>
    <x v="474"/>
    <n v="317.98001099999999"/>
    <n v="346.07998700000002"/>
    <n v="317.26001000000002"/>
    <n v="346.07998700000002"/>
    <n v="0"/>
    <n v="0"/>
    <n v="0"/>
    <n v="0"/>
    <n v="0"/>
    <x v="0"/>
    <n v="0"/>
  </r>
  <r>
    <x v="0"/>
    <x v="475"/>
    <n v="346.07998700000002"/>
    <n v="352.73001099999999"/>
    <n v="339"/>
    <n v="351.45001200000002"/>
    <n v="0"/>
    <n v="0"/>
    <n v="0"/>
    <n v="0"/>
    <n v="0"/>
    <x v="0"/>
    <n v="0"/>
  </r>
  <r>
    <x v="0"/>
    <x v="476"/>
    <n v="351.45001200000002"/>
    <n v="354.13000499999998"/>
    <n v="341.36999500000002"/>
    <n v="349.14999399999999"/>
    <n v="0"/>
    <n v="0"/>
    <n v="0"/>
    <n v="0"/>
    <n v="0"/>
    <x v="0"/>
    <n v="0"/>
  </r>
  <r>
    <x v="0"/>
    <x v="477"/>
    <n v="349.14999399999999"/>
    <n v="360.44000199999999"/>
    <n v="327.11999500000002"/>
    <n v="340.35998499999999"/>
    <n v="0"/>
    <n v="0"/>
    <n v="0"/>
    <n v="0"/>
    <n v="0"/>
    <x v="0"/>
    <n v="0"/>
  </r>
  <r>
    <x v="0"/>
    <x v="478"/>
    <n v="340.35998499999999"/>
    <n v="346.5"/>
    <n v="330.91000400000001"/>
    <n v="345.98998999999998"/>
    <n v="0"/>
    <n v="0"/>
    <n v="0"/>
    <n v="0"/>
    <n v="0"/>
    <x v="0"/>
    <n v="0"/>
  </r>
  <r>
    <x v="0"/>
    <x v="479"/>
    <n v="346.01001000000002"/>
    <n v="354.10000600000001"/>
    <n v="339.63000499999998"/>
    <n v="353.39999399999999"/>
    <n v="0"/>
    <n v="0"/>
    <n v="0"/>
    <n v="0"/>
    <n v="0"/>
    <x v="0"/>
    <n v="0"/>
  </r>
  <r>
    <x v="0"/>
    <x v="480"/>
    <n v="353.39999399999999"/>
    <n v="360.58999599999999"/>
    <n v="319.82998700000002"/>
    <n v="329.07998700000002"/>
    <n v="60"/>
    <n v="100"/>
    <n v="0.30387748860583247"/>
    <n v="0.30387748860583247"/>
    <n v="100"/>
    <x v="1"/>
    <n v="100"/>
  </r>
  <r>
    <x v="0"/>
    <x v="481"/>
    <n v="329.07998700000002"/>
    <n v="336.08999599999999"/>
    <n v="322.10000600000001"/>
    <n v="331.89001500000001"/>
    <n v="59"/>
    <n v="100"/>
    <n v="0.30130463551306297"/>
    <n v="0.60518212411889549"/>
    <n v="200.85390425155208"/>
    <x v="1"/>
    <n v="200"/>
  </r>
  <r>
    <x v="0"/>
    <x v="482"/>
    <n v="331.89001500000001"/>
    <n v="344.48998999999998"/>
    <n v="331.07998700000002"/>
    <n v="339.94000199999999"/>
    <n v="58"/>
    <n v="100"/>
    <n v="0.29416955760328556"/>
    <n v="0.89935168172218105"/>
    <n v="305.72561248334159"/>
    <x v="1"/>
    <n v="300"/>
  </r>
  <r>
    <x v="0"/>
    <x v="483"/>
    <n v="339.94000199999999"/>
    <n v="347.29998799999998"/>
    <n v="327.76001000000002"/>
    <n v="330.79998799999998"/>
    <n v="57"/>
    <n v="100"/>
    <n v="0.30229747166738108"/>
    <n v="1.2016491533895621"/>
    <n v="397.5055255214773"/>
    <x v="1"/>
    <n v="400"/>
  </r>
  <r>
    <x v="0"/>
    <x v="484"/>
    <n v="330.79998799999998"/>
    <n v="362.26001000000002"/>
    <n v="330.79998799999998"/>
    <n v="361.23001099999999"/>
    <n v="56"/>
    <n v="100"/>
    <n v="0.27683192690210895"/>
    <n v="1.478481080291671"/>
    <n v="534.07173689705223"/>
    <x v="1"/>
    <n v="500"/>
  </r>
  <r>
    <x v="0"/>
    <x v="485"/>
    <n v="361.26001000000002"/>
    <n v="368.77999899999998"/>
    <n v="351.23001099999999"/>
    <n v="358.01998900000001"/>
    <n v="55"/>
    <n v="100"/>
    <n v="0.2793140133859956"/>
    <n v="1.7577950936776667"/>
    <n v="629.32578010273221"/>
    <x v="1"/>
    <n v="600"/>
  </r>
  <r>
    <x v="0"/>
    <x v="486"/>
    <n v="358.01998900000001"/>
    <n v="369.77999899999998"/>
    <n v="350.08999599999999"/>
    <n v="356.14999399999999"/>
    <n v="54"/>
    <n v="100"/>
    <n v="0.28078057471482087"/>
    <n v="2.0385756683924878"/>
    <n v="726.03871206653048"/>
    <x v="1"/>
    <n v="700"/>
  </r>
  <r>
    <x v="0"/>
    <x v="487"/>
    <n v="356.14999399999999"/>
    <n v="357.35000600000001"/>
    <n v="306.17999300000002"/>
    <n v="322.55999800000001"/>
    <n v="53"/>
    <n v="100"/>
    <n v="0.31001984319208731"/>
    <n v="2.3485955115845751"/>
    <n v="757.5629635195296"/>
    <x v="1"/>
    <n v="800"/>
  </r>
  <r>
    <x v="0"/>
    <x v="488"/>
    <n v="322.55999800000001"/>
    <n v="326.52999899999998"/>
    <n v="295.98001099999999"/>
    <n v="306.04998799999998"/>
    <n v="52"/>
    <n v="100"/>
    <n v="0.32674400889046923"/>
    <n v="2.6753395204750445"/>
    <n v="818.78762813731305"/>
    <x v="1"/>
    <n v="900"/>
  </r>
  <r>
    <x v="0"/>
    <x v="489"/>
    <n v="306.10000600000001"/>
    <n v="319.69000199999999"/>
    <n v="294.51001000000002"/>
    <n v="304"/>
    <n v="51"/>
    <n v="100"/>
    <n v="0.32894736842105265"/>
    <n v="3.0042868888960972"/>
    <n v="913.30321422441352"/>
    <x v="1"/>
    <n v="1000"/>
  </r>
  <r>
    <x v="0"/>
    <x v="490"/>
    <n v="303.98998999999998"/>
    <n v="323.01998900000001"/>
    <n v="301.60998499999999"/>
    <n v="322.22000100000002"/>
    <n v="50"/>
    <n v="100"/>
    <n v="0.31034696694697111"/>
    <n v="3.3146338558430681"/>
    <n v="1068.0413243443872"/>
    <x v="1"/>
    <n v="1100"/>
  </r>
  <r>
    <x v="0"/>
    <x v="491"/>
    <n v="322.23001099999999"/>
    <n v="333.98001099999999"/>
    <n v="321.97000100000002"/>
    <n v="330.22000100000002"/>
    <n v="49"/>
    <n v="100"/>
    <n v="0.30282841650164005"/>
    <n v="3.6174622723447083"/>
    <n v="1194.5583951911319"/>
    <x v="1"/>
    <n v="1200"/>
  </r>
  <r>
    <x v="0"/>
    <x v="492"/>
    <n v="330.20001200000002"/>
    <n v="343.92999300000002"/>
    <n v="309.35000600000001"/>
    <n v="343.92999300000002"/>
    <n v="48"/>
    <n v="100"/>
    <n v="0.29075684597243018"/>
    <n v="3.9082191183171386"/>
    <n v="1344.1537740052797"/>
    <x v="1"/>
    <n v="1300"/>
  </r>
  <r>
    <x v="0"/>
    <x v="493"/>
    <n v="343.91000400000001"/>
    <n v="370.959991"/>
    <n v="340.36999500000002"/>
    <n v="367.07000699999998"/>
    <n v="47"/>
    <n v="100"/>
    <n v="0.27242759716949583"/>
    <n v="4.1806467154866347"/>
    <n v="1534.5900191182059"/>
    <x v="1"/>
    <n v="1400"/>
  </r>
  <r>
    <x v="0"/>
    <x v="494"/>
    <n v="367.07000699999998"/>
    <n v="379.66000400000001"/>
    <n v="363.73001099999999"/>
    <n v="375.22000100000002"/>
    <n v="46"/>
    <n v="100"/>
    <n v="0.26651031323887237"/>
    <n v="4.4471570287255071"/>
    <n v="1668.662264765542"/>
    <x v="1"/>
    <n v="1500"/>
  </r>
  <r>
    <x v="0"/>
    <x v="495"/>
    <n v="375.22000100000002"/>
    <n v="391.26001000000002"/>
    <n v="370.26998900000001"/>
    <n v="375.33999599999999"/>
    <n v="45"/>
    <n v="100"/>
    <n v="0.26642511074146225"/>
    <n v="4.7135821394669692"/>
    <n v="1769.1959013732037"/>
    <x v="1"/>
    <n v="1600"/>
  </r>
  <r>
    <x v="0"/>
    <x v="496"/>
    <n v="375.35000600000001"/>
    <n v="389.85000600000001"/>
    <n v="365.82998700000002"/>
    <n v="389.82998700000002"/>
    <n v="44"/>
    <n v="100"/>
    <n v="0.25652208227890894"/>
    <n v="4.9701042217458777"/>
    <n v="1937.4956641518406"/>
    <x v="1"/>
    <n v="1700"/>
  </r>
  <r>
    <x v="0"/>
    <x v="497"/>
    <n v="389.80999800000001"/>
    <n v="389.80999800000001"/>
    <n v="367.98001099999999"/>
    <n v="371.16000400000001"/>
    <n v="43"/>
    <n v="100"/>
    <n v="0.26942558174991288"/>
    <n v="5.2395298034957909"/>
    <n v="1944.703902823617"/>
    <x v="1"/>
    <n v="1800"/>
  </r>
  <r>
    <x v="0"/>
    <x v="498"/>
    <n v="371.17999300000002"/>
    <n v="387.80999800000001"/>
    <n v="370.92001299999998"/>
    <n v="387.80999800000001"/>
    <n v="42"/>
    <n v="100"/>
    <n v="0.25785823087521326"/>
    <n v="5.4973880343710038"/>
    <n v="2131.942042614643"/>
    <x v="1"/>
    <n v="1900"/>
  </r>
  <r>
    <x v="0"/>
    <x v="499"/>
    <n v="387.80999800000001"/>
    <n v="396.82000699999998"/>
    <n v="374.08999599999999"/>
    <n v="395.42999300000002"/>
    <n v="41"/>
    <n v="100"/>
    <n v="0.25288926426984509"/>
    <n v="5.7502772986408486"/>
    <n v="2273.83211194961"/>
    <x v="1"/>
    <n v="2000"/>
  </r>
  <r>
    <x v="0"/>
    <x v="500"/>
    <n v="395.42999300000002"/>
    <n v="397.61999500000002"/>
    <n v="382.76998900000001"/>
    <n v="387.85998499999999"/>
    <n v="40"/>
    <n v="100"/>
    <n v="0.25782499836893463"/>
    <n v="6.008102297009783"/>
    <n v="2330.3024667966802"/>
    <x v="1"/>
    <n v="2100"/>
  </r>
  <r>
    <x v="0"/>
    <x v="501"/>
    <n v="387.85998499999999"/>
    <n v="393.80999800000001"/>
    <n v="376.10998499999999"/>
    <n v="392.45001200000002"/>
    <n v="39"/>
    <n v="100"/>
    <n v="0.25480952208507002"/>
    <n v="6.2629118190948532"/>
    <n v="2457.879818558717"/>
    <x v="1"/>
    <n v="2200"/>
  </r>
  <r>
    <x v="0"/>
    <x v="502"/>
    <n v="392.459991"/>
    <n v="398.22000100000002"/>
    <n v="371.63000499999998"/>
    <n v="375.22000100000002"/>
    <n v="38"/>
    <n v="100"/>
    <n v="0.26651031323887237"/>
    <n v="6.5294221323337256"/>
    <n v="2449.9697790236828"/>
    <x v="1"/>
    <n v="2300"/>
  </r>
  <r>
    <x v="0"/>
    <x v="503"/>
    <n v="375.10998499999999"/>
    <n v="418.32000699999998"/>
    <n v="371.35998499999999"/>
    <n v="417.08999599999999"/>
    <n v="37"/>
    <n v="100"/>
    <n v="0.23975640978931559"/>
    <n v="6.7691785421230408"/>
    <n v="2823.3566510573846"/>
    <x v="1"/>
    <n v="2400"/>
  </r>
  <r>
    <x v="0"/>
    <x v="504"/>
    <n v="417.02999899999998"/>
    <n v="421.17999300000002"/>
    <n v="408.64001500000001"/>
    <n v="408.77999899999998"/>
    <n v="36"/>
    <n v="100"/>
    <n v="0.24463036411916037"/>
    <n v="7.0138089062422013"/>
    <n v="2867.1047976798782"/>
    <x v="1"/>
    <n v="2500"/>
  </r>
  <r>
    <x v="0"/>
    <x v="505"/>
    <n v="408.790009"/>
    <n v="418.07998700000002"/>
    <n v="406.33999599999999"/>
    <n v="412.70001200000002"/>
    <n v="35"/>
    <n v="100"/>
    <n v="0.24230675331310628"/>
    <n v="7.2561156595553076"/>
    <n v="2994.5990197718634"/>
    <x v="1"/>
    <n v="2600"/>
  </r>
  <r>
    <x v="0"/>
    <x v="506"/>
    <n v="412.67999300000002"/>
    <n v="413.77999899999998"/>
    <n v="401.94000199999999"/>
    <n v="403.69000199999999"/>
    <n v="34"/>
    <n v="100"/>
    <n v="0.2477148294596605"/>
    <n v="7.5038304890149679"/>
    <n v="3029.2213451181133"/>
    <x v="1"/>
    <n v="2700"/>
  </r>
  <r>
    <x v="0"/>
    <x v="507"/>
    <n v="403.67001299999998"/>
    <n v="416.27999899999998"/>
    <n v="392.41000400000001"/>
    <n v="414.95001200000002"/>
    <n v="33"/>
    <n v="100"/>
    <n v="0.24099288374041544"/>
    <n v="7.7448233727553832"/>
    <n v="3213.7145514627268"/>
    <x v="1"/>
    <n v="2800"/>
  </r>
  <r>
    <x v="0"/>
    <x v="508"/>
    <n v="414.95001200000002"/>
    <n v="418.75"/>
    <n v="409.85000600000001"/>
    <n v="415.35000600000001"/>
    <n v="32"/>
    <n v="100"/>
    <n v="0.24076080066313998"/>
    <n v="7.9855841734185233"/>
    <n v="3316.812434342889"/>
    <x v="1"/>
    <n v="2900"/>
  </r>
  <r>
    <x v="0"/>
    <x v="509"/>
    <n v="415.35000600000001"/>
    <n v="417.29998799999998"/>
    <n v="399.92001299999998"/>
    <n v="408.14001500000001"/>
    <n v="31"/>
    <n v="100"/>
    <n v="0.24501395679127419"/>
    <n v="8.2305981302097972"/>
    <n v="3359.2364443227984"/>
    <x v="1"/>
    <n v="3000"/>
  </r>
  <r>
    <x v="0"/>
    <x v="510"/>
    <n v="408.20001200000002"/>
    <n v="424.79998799999998"/>
    <n v="407.20001200000002"/>
    <n v="424.209991"/>
    <n v="30"/>
    <n v="100"/>
    <n v="0.23573230739867226"/>
    <n v="8.4663304376084696"/>
    <n v="3591.5019587409151"/>
    <x v="1"/>
    <n v="3100"/>
  </r>
  <r>
    <x v="0"/>
    <x v="511"/>
    <n v="424.19000199999999"/>
    <n v="425.14001500000001"/>
    <n v="408.29998799999998"/>
    <n v="414.02999899999998"/>
    <n v="29"/>
    <n v="100"/>
    <n v="0.24152839224579958"/>
    <n v="8.7078588298542687"/>
    <n v="3605.3147826167037"/>
    <x v="1"/>
    <n v="3200"/>
  </r>
  <r>
    <x v="0"/>
    <x v="512"/>
    <n v="414.02999899999998"/>
    <n v="425.26998900000001"/>
    <n v="412.709991"/>
    <n v="417.79998799999998"/>
    <n v="28"/>
    <n v="100"/>
    <n v="0.23934897767397734"/>
    <n v="8.9472078075282457"/>
    <n v="3738.1433146188074"/>
    <x v="1"/>
    <n v="3300"/>
  </r>
  <r>
    <x v="0"/>
    <x v="513"/>
    <n v="417.79998799999998"/>
    <n v="421.16000400000001"/>
    <n v="396.79998799999998"/>
    <n v="418.67999300000002"/>
    <n v="27"/>
    <n v="100"/>
    <n v="0.23884590062081135"/>
    <n v="9.186053708149057"/>
    <n v="3846.0169022254713"/>
    <x v="1"/>
    <n v="3400"/>
  </r>
  <r>
    <x v="0"/>
    <x v="514"/>
    <n v="418.66000400000001"/>
    <n v="431.92999300000002"/>
    <n v="415.57998700000002"/>
    <n v="431.35000600000001"/>
    <n v="26"/>
    <n v="100"/>
    <n v="0.23183029699552155"/>
    <n v="9.4178840051445789"/>
    <n v="4062.4043221264183"/>
    <x v="1"/>
    <n v="3500"/>
  </r>
  <r>
    <x v="0"/>
    <x v="515"/>
    <n v="431.35000600000001"/>
    <n v="442.64999399999999"/>
    <n v="428.60998499999999"/>
    <n v="435.709991"/>
    <n v="25"/>
    <n v="100"/>
    <n v="0.22951045894194333"/>
    <n v="9.6473944640865223"/>
    <n v="4203.4661551205882"/>
    <x v="1"/>
    <n v="3600"/>
  </r>
  <r>
    <x v="0"/>
    <x v="516"/>
    <n v="435.70001200000002"/>
    <n v="442.66000400000001"/>
    <n v="426.88000499999998"/>
    <n v="438.77999899999998"/>
    <n v="24"/>
    <n v="100"/>
    <n v="0.22790464521606421"/>
    <n v="9.8752991093025866"/>
    <n v="4333.0837333044892"/>
    <x v="1"/>
    <n v="3700"/>
  </r>
  <r>
    <x v="0"/>
    <x v="517"/>
    <n v="438.77999899999998"/>
    <n v="450.040009"/>
    <n v="428.25"/>
    <n v="443.38000499999998"/>
    <n v="23"/>
    <n v="100"/>
    <n v="0.22554016616062783"/>
    <n v="10.100839275463214"/>
    <n v="4478.5101684590763"/>
    <x v="1"/>
    <n v="3800"/>
  </r>
  <r>
    <x v="0"/>
    <x v="518"/>
    <n v="443.38000499999998"/>
    <n v="456.76001000000002"/>
    <n v="441.07000699999998"/>
    <n v="451.67001299999998"/>
    <n v="22"/>
    <n v="100"/>
    <n v="0.22140057369715177"/>
    <n v="10.322239849160365"/>
    <n v="4662.2462068593795"/>
    <x v="1"/>
    <n v="3900"/>
  </r>
  <r>
    <x v="0"/>
    <x v="519"/>
    <n v="451.67001299999998"/>
    <n v="452.63000499999998"/>
    <n v="432.29998799999998"/>
    <n v="440.19000199999999"/>
    <n v="21"/>
    <n v="100"/>
    <n v="0.22717462810525169"/>
    <n v="10.549414477265616"/>
    <n v="4643.7467798463804"/>
    <x v="1"/>
    <n v="4000"/>
  </r>
  <r>
    <x v="0"/>
    <x v="520"/>
    <n v="440.19000199999999"/>
    <n v="454.54998799999998"/>
    <n v="436.85998499999999"/>
    <n v="450.19000199999999"/>
    <n v="20"/>
    <n v="100"/>
    <n v="0.22212843367410012"/>
    <n v="10.771542910939717"/>
    <n v="4849.2409246190364"/>
    <x v="1"/>
    <n v="4100"/>
  </r>
  <r>
    <x v="0"/>
    <x v="521"/>
    <n v="450.23001099999999"/>
    <n v="455.63000499999998"/>
    <n v="442.5"/>
    <n v="450.52999899999998"/>
    <n v="19"/>
    <n v="100"/>
    <n v="0.2219608022150818"/>
    <n v="10.993503713154798"/>
    <n v="4952.9032168941267"/>
    <x v="1"/>
    <n v="4200"/>
  </r>
  <r>
    <x v="0"/>
    <x v="522"/>
    <n v="450.540009"/>
    <n v="451.14999399999999"/>
    <n v="441.39999399999999"/>
    <n v="448.13000499999998"/>
    <n v="18"/>
    <n v="100"/>
    <n v="0.22314953001194376"/>
    <n v="11.216653243166741"/>
    <n v="5026.518873943578"/>
    <x v="1"/>
    <n v="4300"/>
  </r>
  <r>
    <x v="0"/>
    <x v="523"/>
    <n v="448.13000499999998"/>
    <n v="463.55999800000001"/>
    <n v="446.94000199999999"/>
    <n v="463.55999800000001"/>
    <n v="17"/>
    <n v="100"/>
    <n v="0.21572180609078354"/>
    <n v="11.432375049257525"/>
    <n v="5299.5917549690685"/>
    <x v="1"/>
    <n v="4400"/>
  </r>
  <r>
    <x v="0"/>
    <x v="524"/>
    <n v="463.54998799999998"/>
    <n v="463.79998799999998"/>
    <n v="449.64001500000001"/>
    <n v="458.92999300000002"/>
    <n v="16"/>
    <n v="100"/>
    <n v="0.21789815772620466"/>
    <n v="11.65027320698373"/>
    <n v="5346.6598013291314"/>
    <x v="1"/>
    <n v="4500"/>
  </r>
  <r>
    <x v="0"/>
    <x v="525"/>
    <n v="458.92999300000002"/>
    <n v="471.10000600000001"/>
    <n v="456.39999399999999"/>
    <n v="467.82998700000002"/>
    <n v="15"/>
    <n v="100"/>
    <n v="0.21375286488422554"/>
    <n v="11.864026071867956"/>
    <n v="5550.3471629696469"/>
    <x v="1"/>
    <n v="4600"/>
  </r>
  <r>
    <x v="0"/>
    <x v="526"/>
    <n v="467.82998700000002"/>
    <n v="469.10998499999999"/>
    <n v="454.35998499999999"/>
    <n v="461.790009"/>
    <n v="14"/>
    <n v="100"/>
    <n v="0.21654864343329697"/>
    <n v="12.080574715301253"/>
    <n v="5578.6887065041383"/>
    <x v="1"/>
    <n v="4700"/>
  </r>
  <r>
    <x v="0"/>
    <x v="527"/>
    <n v="461.92999300000002"/>
    <n v="471.290009"/>
    <n v="461.45001200000002"/>
    <n v="466.45001200000002"/>
    <n v="13"/>
    <n v="100"/>
    <n v="0.21438524477945559"/>
    <n v="12.294959960080709"/>
    <n v="5734.9842209191665"/>
    <x v="1"/>
    <n v="4800"/>
  </r>
  <r>
    <x v="0"/>
    <x v="528"/>
    <n v="466.51001000000002"/>
    <n v="482.85000600000001"/>
    <n v="464.35998499999999"/>
    <n v="481.60998499999999"/>
    <n v="12"/>
    <n v="100"/>
    <n v="0.20763689108314479"/>
    <n v="12.502596851163853"/>
    <n v="6021.37548195007"/>
    <x v="1"/>
    <n v="4900"/>
  </r>
  <r>
    <x v="0"/>
    <x v="529"/>
    <n v="481.60000600000001"/>
    <n v="482.23001099999999"/>
    <n v="464.26001000000002"/>
    <n v="467.14001500000001"/>
    <n v="11"/>
    <n v="100"/>
    <n v="0.21406858070165538"/>
    <n v="12.716665431865508"/>
    <n v="5940.4632805916344"/>
    <x v="1"/>
    <n v="5000"/>
  </r>
  <r>
    <x v="0"/>
    <x v="530"/>
    <n v="467.19000199999999"/>
    <n v="471.08999599999999"/>
    <n v="436.16000400000001"/>
    <n v="445.76998900000001"/>
    <n v="10"/>
    <n v="100"/>
    <n v="0.22433093852803088"/>
    <n v="12.940996370393538"/>
    <n v="5768.7078096793675"/>
    <x v="1"/>
    <n v="5100"/>
  </r>
  <r>
    <x v="0"/>
    <x v="531"/>
    <n v="445.66000400000001"/>
    <n v="452.790009"/>
    <n v="435.85998499999999"/>
    <n v="450.91000400000001"/>
    <n v="9"/>
    <n v="100"/>
    <n v="0.22177374445655457"/>
    <n v="13.162770114850092"/>
    <n v="5935.2247251381359"/>
    <x v="1"/>
    <n v="5200"/>
  </r>
  <r>
    <x v="0"/>
    <x v="532"/>
    <n v="450.91000400000001"/>
    <n v="457.76998900000001"/>
    <n v="440.77999899999998"/>
    <n v="456.5"/>
    <n v="8"/>
    <n v="100"/>
    <n v="0.21905805038335158"/>
    <n v="13.381828165233443"/>
    <n v="6108.8045574290672"/>
    <x v="1"/>
    <n v="5300"/>
  </r>
  <r>
    <x v="0"/>
    <x v="533"/>
    <n v="456.5"/>
    <n v="463.23001099999999"/>
    <n v="439.82998700000002"/>
    <n v="444.26998900000001"/>
    <n v="7"/>
    <n v="100"/>
    <n v="0.22508835274939087"/>
    <n v="13.606916517982834"/>
    <n v="6045.1446517681516"/>
    <x v="1"/>
    <n v="5400"/>
  </r>
  <r>
    <x v="0"/>
    <x v="534"/>
    <n v="444.26998900000001"/>
    <n v="459.32998700000002"/>
    <n v="443.57998700000002"/>
    <n v="458.26001000000002"/>
    <n v="6"/>
    <n v="100"/>
    <n v="0.21821672809722148"/>
    <n v="13.825133246080055"/>
    <n v="6335.5056995999785"/>
    <x v="1"/>
    <n v="5500"/>
  </r>
  <r>
    <x v="0"/>
    <x v="535"/>
    <n v="458.27999899999998"/>
    <n v="477.58999599999999"/>
    <n v="456.07998700000002"/>
    <n v="475.48998999999998"/>
    <n v="5"/>
    <n v="100"/>
    <n v="0.21030936949902984"/>
    <n v="14.035442615579084"/>
    <n v="6673.7124689272723"/>
    <x v="1"/>
    <n v="5600"/>
  </r>
  <r>
    <x v="0"/>
    <x v="536"/>
    <n v="475.48998999999998"/>
    <n v="475.48998999999998"/>
    <n v="458.47000100000002"/>
    <n v="462.709991"/>
    <n v="4"/>
    <n v="100"/>
    <n v="0.21611809112632713"/>
    <n v="14.251560706705412"/>
    <n v="6594.3395263356151"/>
    <x v="1"/>
    <n v="5700"/>
  </r>
  <r>
    <x v="0"/>
    <x v="537"/>
    <n v="462.69000199999999"/>
    <n v="474.73998999999998"/>
    <n v="449.26998900000001"/>
    <n v="472.35000600000001"/>
    <n v="3"/>
    <n v="100"/>
    <n v="0.21170741765588122"/>
    <n v="14.463268124361294"/>
    <n v="6831.7247853216659"/>
    <x v="1"/>
    <n v="5800"/>
  </r>
  <r>
    <x v="0"/>
    <x v="538"/>
    <n v="472.26001000000002"/>
    <n v="472.26001000000002"/>
    <n v="444.17999300000002"/>
    <n v="453.69000199999999"/>
    <n v="2"/>
    <n v="100"/>
    <n v="0.2204148197208895"/>
    <n v="14.683682944082184"/>
    <n v="6661.8401442680115"/>
    <x v="1"/>
    <n v="5900"/>
  </r>
  <r>
    <x v="0"/>
    <x v="539"/>
    <n v="453.54998799999998"/>
    <n v="462.73001099999999"/>
    <n v="442.88000499999998"/>
    <n v="459.26998900000001"/>
    <n v="1"/>
    <n v="100"/>
    <n v="0.21773684846627328"/>
    <n v="14.901419792548458"/>
    <n v="6843.7749042081123"/>
    <x v="1"/>
    <n v="6000"/>
  </r>
  <r>
    <x v="0"/>
    <x v="540"/>
    <n v="459.209991"/>
    <n v="471.35998499999999"/>
    <n v="457.20001200000002"/>
    <n v="470.42001299999998"/>
    <n v="0"/>
    <n v="0"/>
    <n v="0"/>
    <n v="14.901419792548458"/>
    <n v="7009.9260925291028"/>
    <x v="1"/>
    <n v="6000"/>
  </r>
  <r>
    <x v="0"/>
    <x v="541"/>
    <n v="470.42001299999998"/>
    <n v="489.19000199999999"/>
    <n v="469.290009"/>
    <n v="487.39001500000001"/>
    <n v="0"/>
    <n v="0"/>
    <n v="0"/>
    <n v="14.901419792548458"/>
    <n v="7262.8032162114896"/>
    <x v="1"/>
    <n v="6000"/>
  </r>
  <r>
    <x v="0"/>
    <x v="542"/>
    <n v="487.39001500000001"/>
    <n v="508.14999399999999"/>
    <n v="479.70001200000002"/>
    <n v="500.709991"/>
    <n v="0"/>
    <n v="0"/>
    <n v="0"/>
    <n v="14.901419792548458"/>
    <n v="7461.2897702141599"/>
    <x v="1"/>
    <n v="6000"/>
  </r>
  <r>
    <x v="0"/>
    <x v="543"/>
    <n v="500.70001200000002"/>
    <n v="515.28997800000002"/>
    <n v="500.20001200000002"/>
    <n v="514.71002199999998"/>
    <n v="0"/>
    <n v="0"/>
    <n v="0"/>
    <n v="14.901419792548458"/>
    <n v="7669.9101092538522"/>
    <x v="1"/>
    <n v="6000"/>
  </r>
  <r>
    <x v="0"/>
    <x v="544"/>
    <n v="514.76000999999997"/>
    <n v="533.40997300000004"/>
    <n v="513.03002900000001"/>
    <n v="533.40002400000003"/>
    <n v="0"/>
    <n v="0"/>
    <n v="0"/>
    <n v="14.901419792548458"/>
    <n v="7948.4176749794224"/>
    <x v="1"/>
    <n v="6000"/>
  </r>
  <r>
    <x v="0"/>
    <x v="545"/>
    <n v="533.40002400000003"/>
    <n v="551.07000700000003"/>
    <n v="526"/>
    <n v="544.75"/>
    <n v="0"/>
    <n v="0"/>
    <n v="0"/>
    <n v="14.901419792548458"/>
    <n v="8117.5484319907728"/>
    <x v="1"/>
    <n v="6000"/>
  </r>
  <r>
    <x v="0"/>
    <x v="546"/>
    <n v="544.75"/>
    <n v="565.40002400000003"/>
    <n v="542.51000999999997"/>
    <n v="562.05999799999995"/>
    <n v="0"/>
    <n v="0"/>
    <n v="0"/>
    <n v="14.901419792548458"/>
    <n v="8375.4919787969466"/>
    <x v="1"/>
    <n v="6000"/>
  </r>
  <r>
    <x v="0"/>
    <x v="547"/>
    <n v="562.05999799999995"/>
    <n v="565.61999500000002"/>
    <n v="553.03997800000002"/>
    <n v="561.88000499999998"/>
    <n v="0"/>
    <n v="0"/>
    <n v="0"/>
    <n v="14.901419792548458"/>
    <n v="8372.8098275442262"/>
    <x v="1"/>
    <n v="6000"/>
  </r>
  <r>
    <x v="0"/>
    <x v="548"/>
    <n v="561.88000499999998"/>
    <n v="587.60998500000005"/>
    <n v="561.01000999999997"/>
    <n v="584.40997300000004"/>
    <n v="0"/>
    <n v="0"/>
    <n v="0"/>
    <n v="14.901419792548458"/>
    <n v="8708.5383386249105"/>
    <x v="1"/>
    <n v="6000"/>
  </r>
  <r>
    <x v="0"/>
    <x v="549"/>
    <n v="584.40997300000004"/>
    <n v="590.65997300000004"/>
    <n v="571.54998799999998"/>
    <n v="581.5"/>
    <n v="0"/>
    <n v="0"/>
    <n v="0"/>
    <n v="14.901419792548458"/>
    <n v="8665.1756093669283"/>
    <x v="1"/>
    <n v="6000"/>
  </r>
  <r>
    <x v="0"/>
    <x v="550"/>
    <n v="581.5"/>
    <n v="608.69000200000005"/>
    <n v="581.03997800000002"/>
    <n v="605.36999500000002"/>
    <n v="0"/>
    <n v="0"/>
    <n v="0"/>
    <n v="14.901419792548458"/>
    <n v="9020.8724253079617"/>
    <x v="1"/>
    <n v="6000"/>
  </r>
  <r>
    <x v="0"/>
    <x v="551"/>
    <n v="605.36999500000002"/>
    <n v="622.88000499999998"/>
    <n v="605.04998799999998"/>
    <n v="615.92999299999997"/>
    <n v="0"/>
    <n v="0"/>
    <n v="0"/>
    <n v="14.901419792548458"/>
    <n v="9178.2313885144322"/>
    <x v="1"/>
    <n v="6000"/>
  </r>
  <r>
    <x v="0"/>
    <x v="552"/>
    <n v="615.92999299999997"/>
    <n v="636.17999299999997"/>
    <n v="597.28997800000002"/>
    <n v="636.02002000000005"/>
    <n v="0"/>
    <n v="0"/>
    <n v="0"/>
    <n v="14.901419792548458"/>
    <n v="9477.6013144850658"/>
    <x v="1"/>
    <n v="6000"/>
  </r>
  <r>
    <x v="0"/>
    <x v="553"/>
    <n v="636.02002000000005"/>
    <n v="664.22997999999995"/>
    <n v="633.71002199999998"/>
    <n v="640.42999299999997"/>
    <n v="0"/>
    <n v="0"/>
    <n v="0"/>
    <n v="14.901419792548458"/>
    <n v="9543.3161734318692"/>
    <x v="1"/>
    <n v="6000"/>
  </r>
  <r>
    <x v="0"/>
    <x v="554"/>
    <n v="640.42999299999997"/>
    <n v="656.96997099999999"/>
    <n v="627.63000499999998"/>
    <n v="645.5"/>
    <n v="0"/>
    <n v="0"/>
    <n v="0"/>
    <n v="14.901419792548458"/>
    <n v="9618.8664760900301"/>
    <x v="1"/>
    <n v="6000"/>
  </r>
  <r>
    <x v="0"/>
    <x v="555"/>
    <n v="645.5"/>
    <n v="656.67999299999997"/>
    <n v="624.14001499999995"/>
    <n v="654.169983"/>
    <n v="0"/>
    <n v="0"/>
    <n v="0"/>
    <n v="14.901419792548458"/>
    <n v="9748.0615323672882"/>
    <x v="1"/>
    <n v="6000"/>
  </r>
  <r>
    <x v="0"/>
    <x v="556"/>
    <n v="654.169983"/>
    <n v="681.09997599999997"/>
    <n v="630.07000700000003"/>
    <n v="669.11999500000002"/>
    <n v="0"/>
    <n v="0"/>
    <n v="0"/>
    <n v="14.901419792548458"/>
    <n v="9970.8379370829261"/>
    <x v="1"/>
    <n v="6000"/>
  </r>
  <r>
    <x v="0"/>
    <x v="557"/>
    <n v="669.11999500000002"/>
    <n v="680.32000700000003"/>
    <n v="658.75"/>
    <n v="670.63000499999998"/>
    <n v="0"/>
    <n v="0"/>
    <n v="0"/>
    <n v="14.901419792548458"/>
    <n v="9993.3392299838706"/>
    <x v="1"/>
    <n v="6000"/>
  </r>
  <r>
    <x v="0"/>
    <x v="558"/>
    <n v="670.63000499999998"/>
    <n v="675.88000499999998"/>
    <n v="605.88000499999998"/>
    <n v="639.95001200000002"/>
    <n v="0"/>
    <n v="0"/>
    <n v="0"/>
    <n v="14.901419792548458"/>
    <n v="9536.1637750584232"/>
    <x v="1"/>
    <n v="6000"/>
  </r>
  <r>
    <x v="0"/>
    <x v="559"/>
    <n v="639.95001200000002"/>
    <n v="670.67999299999997"/>
    <n v="639.48999000000003"/>
    <n v="651.98999000000003"/>
    <n v="0"/>
    <n v="0"/>
    <n v="0"/>
    <n v="14.901419792548458"/>
    <n v="9715.5765415294718"/>
    <x v="1"/>
    <n v="6000"/>
  </r>
  <r>
    <x v="0"/>
    <x v="560"/>
    <n v="651.98999000000003"/>
    <n v="690.88000499999998"/>
    <n v="643.96997099999999"/>
    <n v="687.330017"/>
    <n v="0"/>
    <n v="0"/>
    <n v="0"/>
    <n v="14.901419792548458"/>
    <n v="10242.193119336467"/>
    <x v="1"/>
    <n v="6000"/>
  </r>
  <r>
    <x v="0"/>
    <x v="561"/>
    <n v="687.30999799999995"/>
    <n v="714.09997599999997"/>
    <n v="684.44000200000005"/>
    <n v="705.27002000000005"/>
    <n v="0"/>
    <n v="0"/>
    <n v="0"/>
    <n v="14.901419792548458"/>
    <n v="10509.524635119047"/>
    <x v="1"/>
    <n v="6000"/>
  </r>
  <r>
    <x v="0"/>
    <x v="562"/>
    <n v="705.27002000000005"/>
    <n v="762.11999500000002"/>
    <n v="701.29998799999998"/>
    <n v="757.02002000000005"/>
    <n v="0"/>
    <n v="0"/>
    <n v="0"/>
    <n v="14.901419792548458"/>
    <n v="11280.67310938343"/>
    <x v="1"/>
    <n v="6000"/>
  </r>
  <r>
    <x v="0"/>
    <x v="563"/>
    <n v="757.02002000000005"/>
    <n v="761.75"/>
    <n v="716.69000200000005"/>
    <n v="740.73999000000003"/>
    <n v="0"/>
    <n v="0"/>
    <n v="0"/>
    <n v="14.901419792548458"/>
    <n v="11038.077548118146"/>
    <x v="1"/>
    <n v="6000"/>
  </r>
  <r>
    <x v="0"/>
    <x v="564"/>
    <n v="740.73999000000003"/>
    <n v="794.669983"/>
    <n v="729.54998799999998"/>
    <n v="786.15997300000004"/>
    <n v="0"/>
    <n v="0"/>
    <n v="0"/>
    <n v="14.901419792548458"/>
    <n v="11714.899781771561"/>
    <x v="1"/>
    <n v="6000"/>
  </r>
  <r>
    <x v="0"/>
    <x v="565"/>
    <n v="786.15997300000004"/>
    <n v="817.67999299999997"/>
    <n v="773.42999299999997"/>
    <n v="790.82000700000003"/>
    <n v="0"/>
    <n v="0"/>
    <n v="0"/>
    <n v="14.901419792548458"/>
    <n v="11784.340904653111"/>
    <x v="1"/>
    <n v="6000"/>
  </r>
  <r>
    <x v="0"/>
    <x v="566"/>
    <n v="790.82000700000003"/>
    <n v="814.90002400000003"/>
    <n v="756.13000499999998"/>
    <n v="757.11999500000002"/>
    <n v="0"/>
    <n v="0"/>
    <n v="0"/>
    <n v="14.901419792548458"/>
    <n v="11282.16287882719"/>
    <x v="1"/>
    <n v="6000"/>
  </r>
  <r>
    <x v="0"/>
    <x v="567"/>
    <n v="757.11999500000002"/>
    <n v="804.13000499999998"/>
    <n v="733.53997800000002"/>
    <n v="801.34002699999996"/>
    <n v="0"/>
    <n v="0"/>
    <n v="0"/>
    <n v="14.901419792548458"/>
    <n v="11941.104138899114"/>
    <x v="1"/>
    <n v="6000"/>
  </r>
  <r>
    <x v="0"/>
    <x v="568"/>
    <n v="801.34002699999996"/>
    <n v="851.86999500000002"/>
    <n v="793.21002199999998"/>
    <n v="848.28002900000001"/>
    <n v="0"/>
    <n v="0"/>
    <n v="0"/>
    <n v="14.901419792548458"/>
    <n v="12640.576813764181"/>
    <x v="1"/>
    <n v="6000"/>
  </r>
  <r>
    <x v="0"/>
    <x v="569"/>
    <n v="848.28002900000001"/>
    <n v="902.09002699999996"/>
    <n v="838.82000700000003"/>
    <n v="885.14001499999995"/>
    <n v="0"/>
    <n v="0"/>
    <n v="0"/>
    <n v="14.901419792548458"/>
    <n v="13189.842938697639"/>
    <x v="1"/>
    <n v="6000"/>
  </r>
  <r>
    <x v="0"/>
    <x v="570"/>
    <n v="885.14001499999995"/>
    <n v="957.72997999999995"/>
    <n v="884.53997800000002"/>
    <n v="954.30999799999995"/>
    <n v="0"/>
    <n v="0"/>
    <n v="0"/>
    <n v="14.901419792548458"/>
    <n v="14220.573892424078"/>
    <x v="1"/>
    <n v="6000"/>
  </r>
  <r>
    <x v="0"/>
    <x v="571"/>
    <n v="954.28997800000002"/>
    <n v="964.169983"/>
    <n v="893.34002699999996"/>
    <n v="899.46997099999999"/>
    <n v="0"/>
    <n v="0"/>
    <n v="0"/>
    <n v="14.901419792548458"/>
    <n v="13403.379628662387"/>
    <x v="1"/>
    <n v="6000"/>
  </r>
  <r>
    <x v="0"/>
    <x v="572"/>
    <n v="899.46997099999999"/>
    <n v="960.59002699999996"/>
    <n v="899.46997099999999"/>
    <n v="947.28002900000001"/>
    <n v="0"/>
    <n v="0"/>
    <n v="0"/>
    <n v="14.901419792548458"/>
    <n v="14115.817373226477"/>
    <x v="1"/>
    <n v="6000"/>
  </r>
  <r>
    <x v="0"/>
    <x v="573"/>
    <n v="947.28002900000001"/>
    <n v="983.11999500000002"/>
    <n v="855.27002000000005"/>
    <n v="914.61999500000002"/>
    <n v="0"/>
    <n v="0"/>
    <n v="0"/>
    <n v="14.901419792548458"/>
    <n v="13629.136496153571"/>
    <x v="1"/>
    <n v="6000"/>
  </r>
  <r>
    <x v="0"/>
    <x v="574"/>
    <n v="914.61999500000002"/>
    <n v="964.54998799999998"/>
    <n v="900.60998500000005"/>
    <n v="955.40002400000003"/>
    <n v="0"/>
    <n v="0"/>
    <n v="0"/>
    <n v="14.901419792548458"/>
    <n v="14236.816827434872"/>
    <x v="1"/>
    <n v="6000"/>
  </r>
  <r>
    <x v="0"/>
    <x v="575"/>
    <n v="955.40002400000003"/>
    <n v="986.25"/>
    <n v="924.919983"/>
    <n v="970.42999299999997"/>
    <n v="0"/>
    <n v="0"/>
    <n v="0"/>
    <n v="14.901419792548458"/>
    <n v="14460.784704972861"/>
    <x v="1"/>
    <n v="6000"/>
  </r>
  <r>
    <x v="0"/>
    <x v="576"/>
    <n v="970.42999299999997"/>
    <n v="992.65002400000003"/>
    <n v="912.830017"/>
    <n v="980.28002900000001"/>
    <n v="0"/>
    <n v="0"/>
    <n v="0"/>
    <n v="14.901419792548458"/>
    <n v="14607.564226380577"/>
    <x v="1"/>
    <n v="6000"/>
  </r>
  <r>
    <x v="0"/>
    <x v="577"/>
    <n v="980.28002900000001"/>
    <n v="1051.660034"/>
    <n v="980.28002900000001"/>
    <n v="1049.339966"/>
    <n v="0"/>
    <n v="0"/>
    <n v="0"/>
    <n v="14.901419792548458"/>
    <n v="15636.655338464525"/>
    <x v="1"/>
    <n v="6000"/>
  </r>
  <r>
    <x v="0"/>
    <x v="578"/>
    <n v="1049.339966"/>
    <n v="1113.0699460000001"/>
    <n v="1030.869995"/>
    <n v="1101.75"/>
    <n v="0"/>
    <n v="0"/>
    <n v="0"/>
    <n v="14.901419792548458"/>
    <n v="16417.639256440263"/>
    <x v="1"/>
    <n v="6000"/>
  </r>
  <r>
    <x v="0"/>
    <x v="579"/>
    <n v="1101.75"/>
    <n v="1132.9799800000001"/>
    <n v="1076.6999510000001"/>
    <n v="1111.75"/>
    <n v="0"/>
    <n v="0"/>
    <n v="0"/>
    <n v="14.901419792548458"/>
    <n v="16566.653454365747"/>
    <x v="1"/>
    <n v="6000"/>
  </r>
  <r>
    <x v="0"/>
    <x v="580"/>
    <n v="1111.75"/>
    <n v="1130.5200199999999"/>
    <n v="1074.3900149999999"/>
    <n v="1090.8199460000001"/>
    <n v="0"/>
    <n v="0"/>
    <n v="0"/>
    <n v="14.901419792548458"/>
    <n v="16254.765933431041"/>
    <x v="1"/>
    <n v="6000"/>
  </r>
  <r>
    <x v="0"/>
    <x v="581"/>
    <n v="1090.8199460000001"/>
    <n v="1145.150024"/>
    <n v="1074.670044"/>
    <n v="1133.839966"/>
    <n v="0"/>
    <n v="0"/>
    <n v="0"/>
    <n v="14.901419792548458"/>
    <n v="16895.82531093487"/>
    <x v="1"/>
    <n v="6000"/>
  </r>
  <r>
    <x v="0"/>
    <x v="582"/>
    <n v="1133.839966"/>
    <n v="1190.579956"/>
    <n v="1114.3000489999999"/>
    <n v="1120.670044"/>
    <n v="0"/>
    <n v="0"/>
    <n v="0"/>
    <n v="14.901419792548458"/>
    <n v="16699.574774577752"/>
    <x v="1"/>
    <n v="6000"/>
  </r>
  <r>
    <x v="0"/>
    <x v="583"/>
    <n v="1120.670044"/>
    <n v="1121.790039"/>
    <n v="957.28002900000001"/>
    <n v="957.28002900000001"/>
    <n v="0"/>
    <n v="0"/>
    <n v="0"/>
    <n v="14.901419792548458"/>
    <n v="14264.831571151963"/>
    <x v="1"/>
    <n v="6000"/>
  </r>
  <r>
    <x v="0"/>
    <x v="584"/>
    <n v="957.28002900000001"/>
    <n v="1066.1099850000001"/>
    <n v="939.97997999999995"/>
    <n v="1017.01001"/>
    <n v="0"/>
    <n v="0"/>
    <n v="0"/>
    <n v="14.901419792548458"/>
    <n v="15154.893092233904"/>
    <x v="1"/>
    <n v="6000"/>
  </r>
  <r>
    <x v="0"/>
    <x v="585"/>
    <n v="1017.01001"/>
    <n v="1103.780029"/>
    <n v="923.32000700000003"/>
    <n v="1098.670044"/>
    <n v="0"/>
    <n v="0"/>
    <n v="0"/>
    <n v="14.901419792548458"/>
    <n v="16371.743539141684"/>
    <x v="1"/>
    <n v="6000"/>
  </r>
  <r>
    <x v="0"/>
    <x v="586"/>
    <n v="1098.670044"/>
    <n v="1192.969971"/>
    <n v="1098.670044"/>
    <n v="1163.630005"/>
    <n v="0"/>
    <n v="0"/>
    <n v="0"/>
    <n v="14.901419792548458"/>
    <n v="17339.73918771026"/>
    <x v="1"/>
    <n v="6000"/>
  </r>
  <r>
    <x v="0"/>
    <x v="587"/>
    <n v="1163.630005"/>
    <n v="1244.9300539999999"/>
    <n v="1136.8900149999999"/>
    <n v="1229.2299800000001"/>
    <n v="0"/>
    <n v="0"/>
    <n v="0"/>
    <n v="14.901419792548458"/>
    <n v="18317.271953565945"/>
    <x v="1"/>
    <n v="6000"/>
  </r>
  <r>
    <x v="0"/>
    <x v="588"/>
    <n v="1229.2299800000001"/>
    <n v="1280.369995"/>
    <n v="1205.459961"/>
    <n v="1279.6400149999999"/>
    <n v="0"/>
    <n v="0"/>
    <n v="0"/>
    <n v="14.901419792548458"/>
    <n v="19068.453046858005"/>
    <x v="1"/>
    <n v="6000"/>
  </r>
  <r>
    <x v="0"/>
    <x v="589"/>
    <n v="1279.6400149999999"/>
    <n v="1283.839966"/>
    <n v="1211.8900149999999"/>
    <n v="1238.329956"/>
    <n v="0"/>
    <n v="0"/>
    <n v="0"/>
    <n v="14.901419792548458"/>
    <n v="18452.874516044063"/>
    <x v="1"/>
    <n v="6000"/>
  </r>
  <r>
    <x v="0"/>
    <x v="590"/>
    <n v="1238.329956"/>
    <n v="1323.8199460000001"/>
    <n v="1216.030029"/>
    <n v="1286.369995"/>
    <n v="0"/>
    <n v="0"/>
    <n v="0"/>
    <n v="14.901419792548458"/>
    <n v="19168.739304033461"/>
    <x v="1"/>
    <n v="6000"/>
  </r>
  <r>
    <x v="0"/>
    <x v="591"/>
    <n v="1286.369995"/>
    <n v="1371.5600589999999"/>
    <n v="1282.5600589999999"/>
    <n v="1335.1800539999999"/>
    <n v="0"/>
    <n v="0"/>
    <n v="0"/>
    <n v="14.901419792548458"/>
    <n v="19896.078483291516"/>
    <x v="1"/>
    <n v="6000"/>
  </r>
  <r>
    <x v="0"/>
    <x v="592"/>
    <n v="1335.1800539999999"/>
    <n v="1375.9799800000001"/>
    <n v="1277.3100589999999"/>
    <n v="1301.839966"/>
    <n v="0"/>
    <n v="0"/>
    <n v="0"/>
    <n v="14.901419792548458"/>
    <n v="19399.26383608301"/>
    <x v="1"/>
    <n v="6000"/>
  </r>
  <r>
    <x v="0"/>
    <x v="593"/>
    <n v="1301.839966"/>
    <n v="1372.9300539999999"/>
    <n v="1277.469971"/>
    <n v="1372.709961"/>
    <n v="0"/>
    <n v="0"/>
    <n v="0"/>
    <n v="14.901419792548458"/>
    <n v="20455.327382273823"/>
    <x v="1"/>
    <n v="6000"/>
  </r>
  <r>
    <x v="0"/>
    <x v="594"/>
    <n v="1372.709961"/>
    <n v="1420.329956"/>
    <n v="1328.48999"/>
    <n v="1328.719971"/>
    <n v="0"/>
    <n v="0"/>
    <n v="0"/>
    <n v="14.901419792548458"/>
    <n v="19799.814074613812"/>
    <x v="1"/>
    <n v="6000"/>
  </r>
  <r>
    <x v="0"/>
    <x v="595"/>
    <n v="1328.719971"/>
    <n v="1382.839966"/>
    <n v="1267.7299800000001"/>
    <n v="1320.410034"/>
    <n v="0"/>
    <n v="0"/>
    <n v="0"/>
    <n v="14.901419792548458"/>
    <n v="19675.984214927183"/>
    <x v="1"/>
    <n v="6000"/>
  </r>
  <r>
    <x v="0"/>
    <x v="596"/>
    <n v="1320.410034"/>
    <n v="1361.3900149999999"/>
    <n v="1256.26001"/>
    <n v="1282.709961"/>
    <n v="0"/>
    <n v="0"/>
    <n v="0"/>
    <n v="14.901419792548458"/>
    <n v="19114.199600944459"/>
    <x v="1"/>
    <n v="6000"/>
  </r>
  <r>
    <x v="0"/>
    <x v="597"/>
    <n v="1282.709961"/>
    <n v="1373.170044"/>
    <n v="1233.6999510000001"/>
    <n v="1362.9300539999999"/>
    <n v="0"/>
    <n v="0"/>
    <n v="0"/>
    <n v="14.901419792548458"/>
    <n v="20309.592882534736"/>
    <x v="1"/>
    <n v="6000"/>
  </r>
  <r>
    <x v="0"/>
    <x v="598"/>
    <n v="1362.9300539999999"/>
    <n v="1425.3100589999999"/>
    <n v="1346.410034"/>
    <n v="1388.910034"/>
    <n v="0"/>
    <n v="0"/>
    <n v="0"/>
    <n v="14.901419792548458"/>
    <n v="20696.73147071675"/>
    <x v="1"/>
    <n v="6000"/>
  </r>
  <r>
    <x v="0"/>
    <x v="599"/>
    <n v="1388.910034"/>
    <n v="1473.099976"/>
    <n v="1387.380005"/>
    <n v="1469.25"/>
    <n v="0"/>
    <n v="0"/>
    <n v="0"/>
    <n v="14.901419792548458"/>
    <n v="21893.91103020182"/>
    <x v="1"/>
    <n v="6000"/>
  </r>
  <r>
    <x v="0"/>
    <x v="600"/>
    <n v="1469.25"/>
    <n v="1478"/>
    <n v="1350.1400149999999"/>
    <n v="1394.459961"/>
    <n v="0"/>
    <n v="0"/>
    <n v="0"/>
    <n v="14.901419792548458"/>
    <n v="20779.433262761751"/>
    <x v="1"/>
    <n v="6000"/>
  </r>
  <r>
    <x v="0"/>
    <x v="601"/>
    <n v="1394.459961"/>
    <n v="1444.5500489999999"/>
    <n v="1325.0699460000001"/>
    <n v="1366.420044"/>
    <n v="0"/>
    <n v="0"/>
    <n v="0"/>
    <n v="14.901419792548458"/>
    <n v="20361.598688596532"/>
    <x v="1"/>
    <n v="6000"/>
  </r>
  <r>
    <x v="0"/>
    <x v="602"/>
    <n v="1366.420044"/>
    <n v="1552.869995"/>
    <n v="1346.619995"/>
    <n v="1498.579956"/>
    <n v="0"/>
    <n v="0"/>
    <n v="0"/>
    <n v="14.901419792548458"/>
    <n v="22330.969017054798"/>
    <x v="1"/>
    <n v="6000"/>
  </r>
  <r>
    <x v="0"/>
    <x v="603"/>
    <n v="1498.579956"/>
    <n v="1527.1899410000001"/>
    <n v="1339.400024"/>
    <n v="1452.4300539999999"/>
    <n v="0"/>
    <n v="0"/>
    <n v="0"/>
    <n v="14.901419792548458"/>
    <n v="21643.269953967825"/>
    <x v="1"/>
    <n v="6000"/>
  </r>
  <r>
    <x v="0"/>
    <x v="604"/>
    <n v="1452.4300539999999"/>
    <n v="1481.51001"/>
    <n v="1361.089966"/>
    <n v="1420.599976"/>
    <n v="0"/>
    <n v="0"/>
    <n v="0"/>
    <n v="14.901419792548458"/>
    <n v="21168.956599660265"/>
    <x v="1"/>
    <n v="6000"/>
  </r>
  <r>
    <x v="0"/>
    <x v="605"/>
    <n v="1420.599976"/>
    <n v="1488.9300539999999"/>
    <n v="1420.599976"/>
    <n v="1454.599976"/>
    <n v="0"/>
    <n v="0"/>
    <n v="0"/>
    <n v="14.901419792548458"/>
    <n v="21675.604872606909"/>
    <x v="1"/>
    <n v="6000"/>
  </r>
  <r>
    <x v="0"/>
    <x v="606"/>
    <n v="1454.599976"/>
    <n v="1517.3199460000001"/>
    <n v="1413.8900149999999"/>
    <n v="1430.829956"/>
    <n v="0"/>
    <n v="0"/>
    <n v="0"/>
    <n v="14.901419792548458"/>
    <n v="21321.397826109638"/>
    <x v="1"/>
    <n v="6000"/>
  </r>
  <r>
    <x v="0"/>
    <x v="607"/>
    <n v="1430.829956"/>
    <n v="1525.209961"/>
    <n v="1425.4300539999999"/>
    <n v="1517.6800539999999"/>
    <n v="0"/>
    <n v="0"/>
    <n v="0"/>
    <n v="14.901419792548458"/>
    <n v="22615.587595431611"/>
    <x v="1"/>
    <n v="6000"/>
  </r>
  <r>
    <x v="0"/>
    <x v="608"/>
    <n v="1517.6800539999999"/>
    <n v="1530.089966"/>
    <n v="1419.4399410000001"/>
    <n v="1436.51001"/>
    <n v="0"/>
    <n v="0"/>
    <n v="0"/>
    <n v="14.901419792548458"/>
    <n v="21406.038695207983"/>
    <x v="1"/>
    <n v="6000"/>
  </r>
  <r>
    <x v="0"/>
    <x v="609"/>
    <n v="1436.5200199999999"/>
    <n v="1454.8199460000001"/>
    <n v="1305.790039"/>
    <n v="1429.400024"/>
    <n v="0"/>
    <n v="0"/>
    <n v="0"/>
    <n v="14.901419792548458"/>
    <n v="21300.089809102839"/>
    <x v="1"/>
    <n v="6000"/>
  </r>
  <r>
    <x v="0"/>
    <x v="610"/>
    <n v="1429.400024"/>
    <n v="1438.459961"/>
    <n v="1294.900024"/>
    <n v="1314.9499510000001"/>
    <n v="0"/>
    <n v="0"/>
    <n v="0"/>
    <n v="14.901419792548458"/>
    <n v="19594.621226042025"/>
    <x v="1"/>
    <n v="6000"/>
  </r>
  <r>
    <x v="0"/>
    <x v="611"/>
    <n v="1314.9499510000001"/>
    <n v="1389.0500489999999"/>
    <n v="1254.0699460000001"/>
    <n v="1320.280029"/>
    <n v="0"/>
    <n v="0"/>
    <n v="0"/>
    <n v="14.901419792548458"/>
    <n v="19674.04695584705"/>
    <x v="1"/>
    <n v="6000"/>
  </r>
  <r>
    <x v="0"/>
    <x v="612"/>
    <n v="1320.280029"/>
    <n v="1383.369995"/>
    <n v="1274.619995"/>
    <n v="1366.01001"/>
    <n v="0"/>
    <n v="0"/>
    <n v="0"/>
    <n v="14.901419792548458"/>
    <n v="20355.488599833316"/>
    <x v="1"/>
    <n v="6000"/>
  </r>
  <r>
    <x v="0"/>
    <x v="613"/>
    <n v="1366.01001"/>
    <n v="1376.380005"/>
    <n v="1215.4399410000001"/>
    <n v="1239.9399410000001"/>
    <n v="0"/>
    <n v="0"/>
    <n v="0"/>
    <n v="14.901419792548458"/>
    <n v="18476.86557838877"/>
    <x v="1"/>
    <n v="6000"/>
  </r>
  <r>
    <x v="0"/>
    <x v="614"/>
    <n v="1239.9399410000001"/>
    <n v="1267.420044"/>
    <n v="1081.1899410000001"/>
    <n v="1160.329956"/>
    <n v="0"/>
    <n v="0"/>
    <n v="0"/>
    <n v="14.901419792548458"/>
    <n v="17290.563772225283"/>
    <x v="1"/>
    <n v="6000"/>
  </r>
  <r>
    <x v="0"/>
    <x v="615"/>
    <n v="1160.329956"/>
    <n v="1269.3000489999999"/>
    <n v="1091.98999"/>
    <n v="1249.459961"/>
    <n v="0"/>
    <n v="0"/>
    <n v="0"/>
    <n v="14.901419792548458"/>
    <n v="18618.727392842226"/>
    <x v="1"/>
    <n v="6000"/>
  </r>
  <r>
    <x v="0"/>
    <x v="616"/>
    <n v="1249.459961"/>
    <n v="1315.9300539999999"/>
    <n v="1232"/>
    <n v="1255.8199460000001"/>
    <n v="0"/>
    <n v="0"/>
    <n v="0"/>
    <n v="14.901419792548458"/>
    <n v="18713.500199201535"/>
    <x v="1"/>
    <n v="6000"/>
  </r>
  <r>
    <x v="0"/>
    <x v="617"/>
    <n v="1255.8199460000001"/>
    <n v="1286.619995"/>
    <n v="1203.030029"/>
    <n v="1224.380005"/>
    <n v="0"/>
    <n v="0"/>
    <n v="0"/>
    <n v="14.901419792548458"/>
    <n v="18245.000440107578"/>
    <x v="1"/>
    <n v="6000"/>
  </r>
  <r>
    <x v="0"/>
    <x v="618"/>
    <n v="1224.420044"/>
    <n v="1239.780029"/>
    <n v="1165.540039"/>
    <n v="1211.2299800000001"/>
    <n v="0"/>
    <n v="0"/>
    <n v="0"/>
    <n v="14.901419792548458"/>
    <n v="18049.046397300073"/>
    <x v="1"/>
    <n v="6000"/>
  </r>
  <r>
    <x v="0"/>
    <x v="619"/>
    <n v="1211.2299800000001"/>
    <n v="1226.2700199999999"/>
    <n v="1124.869995"/>
    <n v="1133.579956"/>
    <n v="0"/>
    <n v="0"/>
    <n v="0"/>
    <n v="14.901419792548458"/>
    <n v="16891.950792774609"/>
    <x v="1"/>
    <n v="6000"/>
  </r>
  <r>
    <x v="0"/>
    <x v="620"/>
    <n v="1133.579956"/>
    <n v="1155.400024"/>
    <n v="944.75"/>
    <n v="1040.9399410000001"/>
    <n v="0"/>
    <n v="0"/>
    <n v="0"/>
    <n v="14.901419792548458"/>
    <n v="15511.483039671624"/>
    <x v="1"/>
    <n v="6000"/>
  </r>
  <r>
    <x v="0"/>
    <x v="621"/>
    <n v="1040.9399410000001"/>
    <n v="1110.6099850000001"/>
    <n v="1026.76001"/>
    <n v="1059.780029"/>
    <n v="0"/>
    <n v="0"/>
    <n v="0"/>
    <n v="14.901419792548458"/>
    <n v="15792.22709988818"/>
    <x v="1"/>
    <n v="6000"/>
  </r>
  <r>
    <x v="0"/>
    <x v="622"/>
    <n v="1059.780029"/>
    <n v="1163.380005"/>
    <n v="1054.3100589999999"/>
    <n v="1139.4499510000001"/>
    <n v="0"/>
    <n v="0"/>
    <n v="0"/>
    <n v="14.901419792548458"/>
    <n v="16979.422052449772"/>
    <x v="1"/>
    <n v="6000"/>
  </r>
  <r>
    <x v="0"/>
    <x v="623"/>
    <n v="1139.4499510000001"/>
    <n v="1173.619995"/>
    <n v="1114.530029"/>
    <n v="1148.079956"/>
    <n v="0"/>
    <n v="0"/>
    <n v="0"/>
    <n v="14.901419792548458"/>
    <n v="17108.021379766564"/>
    <x v="1"/>
    <n v="6000"/>
  </r>
  <r>
    <x v="0"/>
    <x v="624"/>
    <n v="1148.079956"/>
    <n v="1176.969971"/>
    <n v="1081.660034"/>
    <n v="1130.1999510000001"/>
    <n v="0"/>
    <n v="0"/>
    <n v="0"/>
    <n v="14.901419792548458"/>
    <n v="16841.583919368699"/>
    <x v="1"/>
    <n v="6000"/>
  </r>
  <r>
    <x v="0"/>
    <x v="625"/>
    <n v="1130.1999510000001"/>
    <n v="1130.1999510000001"/>
    <n v="1074.3599850000001"/>
    <n v="1106.7299800000001"/>
    <n v="0"/>
    <n v="0"/>
    <n v="0"/>
    <n v="14.901419792548458"/>
    <n v="16491.848028978759"/>
    <x v="1"/>
    <n v="6000"/>
  </r>
  <r>
    <x v="0"/>
    <x v="626"/>
    <n v="1106.7299800000001"/>
    <n v="1173.9399410000001"/>
    <n v="1106.7299800000001"/>
    <n v="1147.3900149999999"/>
    <n v="0"/>
    <n v="0"/>
    <n v="0"/>
    <n v="14.901419792548458"/>
    <n v="17097.74027929347"/>
    <x v="1"/>
    <n v="6000"/>
  </r>
  <r>
    <x v="0"/>
    <x v="627"/>
    <n v="1147.3900149999999"/>
    <n v="1147.839966"/>
    <n v="1063.459961"/>
    <n v="1076.920044"/>
    <n v="0"/>
    <n v="0"/>
    <n v="0"/>
    <n v="14.901419792548458"/>
    <n v="16047.637658653755"/>
    <x v="1"/>
    <n v="6000"/>
  </r>
  <r>
    <x v="0"/>
    <x v="628"/>
    <n v="1076.920044"/>
    <n v="1106.589966"/>
    <n v="1048.959961"/>
    <n v="1067.1400149999999"/>
    <n v="0"/>
    <n v="0"/>
    <n v="0"/>
    <n v="14.901419792548458"/>
    <n v="15901.901340941457"/>
    <x v="1"/>
    <n v="6000"/>
  </r>
  <r>
    <x v="0"/>
    <x v="629"/>
    <n v="1067.1400149999999"/>
    <n v="1070.73999"/>
    <n v="952.919983"/>
    <n v="989.82000700000003"/>
    <n v="0"/>
    <n v="0"/>
    <n v="0"/>
    <n v="14.901419792548458"/>
    <n v="14749.723443370254"/>
    <x v="1"/>
    <n v="6000"/>
  </r>
  <r>
    <x v="0"/>
    <x v="630"/>
    <n v="989.82000700000003"/>
    <n v="994.46002199999998"/>
    <n v="775.67999299999997"/>
    <n v="911.61999500000002"/>
    <n v="0"/>
    <n v="0"/>
    <n v="0"/>
    <n v="14.901419792548458"/>
    <n v="13584.432236775927"/>
    <x v="1"/>
    <n v="6000"/>
  </r>
  <r>
    <x v="0"/>
    <x v="631"/>
    <n v="911.61999500000002"/>
    <n v="965"/>
    <n v="833.44000200000005"/>
    <n v="916.07000700000003"/>
    <n v="0"/>
    <n v="0"/>
    <n v="0"/>
    <n v="14.901419792548458"/>
    <n v="13650.743733669804"/>
    <x v="1"/>
    <n v="6000"/>
  </r>
  <r>
    <x v="0"/>
    <x v="632"/>
    <n v="916.07000700000003"/>
    <n v="924.02002000000005"/>
    <n v="800.20001200000002"/>
    <n v="815.28002900000001"/>
    <n v="0"/>
    <n v="0"/>
    <n v="0"/>
    <n v="14.901419792548458"/>
    <n v="12148.829960610081"/>
    <x v="1"/>
    <n v="6000"/>
  </r>
  <r>
    <x v="0"/>
    <x v="633"/>
    <n v="815.28002900000001"/>
    <n v="907.44000200000005"/>
    <n v="768.63000499999998"/>
    <n v="885.76000999999997"/>
    <n v="0"/>
    <n v="0"/>
    <n v="0"/>
    <n v="14.901419792548458"/>
    <n v="13199.081744461919"/>
    <x v="1"/>
    <n v="6000"/>
  </r>
  <r>
    <x v="0"/>
    <x v="634"/>
    <n v="885.76000999999997"/>
    <n v="941.82000700000003"/>
    <n v="872.04998799999998"/>
    <n v="936.30999799999995"/>
    <n v="0"/>
    <n v="0"/>
    <n v="0"/>
    <n v="14.901419792548458"/>
    <n v="13952.348336158206"/>
    <x v="1"/>
    <n v="6000"/>
  </r>
  <r>
    <x v="0"/>
    <x v="635"/>
    <n v="936.30999799999995"/>
    <n v="954.28002900000001"/>
    <n v="869.45001200000002"/>
    <n v="879.82000700000003"/>
    <n v="0"/>
    <n v="0"/>
    <n v="0"/>
    <n v="14.901419792548458"/>
    <n v="13110.567266189923"/>
    <x v="1"/>
    <n v="6000"/>
  </r>
  <r>
    <x v="0"/>
    <x v="636"/>
    <n v="879.82000700000003"/>
    <n v="935.04998799999998"/>
    <n v="840.34002699999996"/>
    <n v="855.70001200000002"/>
    <n v="0"/>
    <n v="0"/>
    <n v="0"/>
    <n v="14.901419792548458"/>
    <n v="12751.145095300753"/>
    <x v="1"/>
    <n v="6000"/>
  </r>
  <r>
    <x v="0"/>
    <x v="637"/>
    <n v="855.70001200000002"/>
    <n v="864.64001499999995"/>
    <n v="806.28997800000002"/>
    <n v="841.15002400000003"/>
    <n v="0"/>
    <n v="0"/>
    <n v="0"/>
    <n v="14.901419792548458"/>
    <n v="12534.32961613621"/>
    <x v="1"/>
    <n v="6000"/>
  </r>
  <r>
    <x v="0"/>
    <x v="638"/>
    <n v="841.15002400000003"/>
    <n v="895.90002400000003"/>
    <n v="788.90002400000003"/>
    <n v="848.17999299999997"/>
    <n v="0"/>
    <n v="0"/>
    <n v="0"/>
    <n v="14.901419792548458"/>
    <n v="12639.086135333811"/>
    <x v="1"/>
    <n v="6000"/>
  </r>
  <r>
    <x v="0"/>
    <x v="639"/>
    <n v="848.17999299999997"/>
    <n v="924.23999000000003"/>
    <n v="847.84997599999997"/>
    <n v="916.919983"/>
    <n v="0"/>
    <n v="0"/>
    <n v="0"/>
    <n v="14.901419792548458"/>
    <n v="13663.409582859395"/>
    <x v="1"/>
    <n v="6000"/>
  </r>
  <r>
    <x v="0"/>
    <x v="640"/>
    <n v="916.919983"/>
    <n v="965.38000499999998"/>
    <n v="902.830017"/>
    <n v="963.59002699999996"/>
    <n v="0"/>
    <n v="0"/>
    <n v="0"/>
    <n v="14.901419792548458"/>
    <n v="14358.859500240102"/>
    <x v="1"/>
    <n v="6000"/>
  </r>
  <r>
    <x v="0"/>
    <x v="641"/>
    <n v="963.59002699999996"/>
    <n v="1015.330017"/>
    <n v="963.59002699999996"/>
    <n v="974.5"/>
    <n v="0"/>
    <n v="0"/>
    <n v="0"/>
    <n v="14.901419792548458"/>
    <n v="14521.433587838472"/>
    <x v="1"/>
    <n v="6000"/>
  </r>
  <r>
    <x v="0"/>
    <x v="642"/>
    <n v="974.5"/>
    <n v="1015.409973"/>
    <n v="962.09997599999997"/>
    <n v="990.30999799999995"/>
    <n v="0"/>
    <n v="0"/>
    <n v="0"/>
    <n v="14.901419792548458"/>
    <n v="14757.025004955824"/>
    <x v="1"/>
    <n v="6000"/>
  </r>
  <r>
    <x v="0"/>
    <x v="643"/>
    <n v="990.30999799999995"/>
    <n v="1011.01001"/>
    <n v="960.84002699999996"/>
    <n v="1008.01001"/>
    <n v="0"/>
    <n v="0"/>
    <n v="0"/>
    <n v="14.901419792548458"/>
    <n v="15020.780314100968"/>
    <x v="1"/>
    <n v="6000"/>
  </r>
  <r>
    <x v="0"/>
    <x v="644"/>
    <n v="1008.01001"/>
    <n v="1040.290039"/>
    <n v="990.35998500000005"/>
    <n v="995.96997099999999"/>
    <n v="0"/>
    <n v="0"/>
    <n v="0"/>
    <n v="14.901419792548458"/>
    <n v="14841.366638643312"/>
    <x v="1"/>
    <n v="6000"/>
  </r>
  <r>
    <x v="0"/>
    <x v="645"/>
    <n v="995.96997099999999"/>
    <n v="1053.790039"/>
    <n v="995.96997099999999"/>
    <n v="1050.709961"/>
    <n v="0"/>
    <n v="0"/>
    <n v="0"/>
    <n v="14.901419792548458"/>
    <n v="15657.070209073219"/>
    <x v="1"/>
    <n v="6000"/>
  </r>
  <r>
    <x v="0"/>
    <x v="646"/>
    <n v="1050.709961"/>
    <n v="1063.650024"/>
    <n v="1031.1999510000001"/>
    <n v="1058.1999510000001"/>
    <n v="0"/>
    <n v="0"/>
    <n v="0"/>
    <n v="14.901419792548458"/>
    <n v="15768.681694305209"/>
    <x v="1"/>
    <n v="6000"/>
  </r>
  <r>
    <x v="0"/>
    <x v="647"/>
    <n v="1058.1999510000001"/>
    <n v="1112.5600589999999"/>
    <n v="1053.410034"/>
    <n v="1111.920044"/>
    <n v="0"/>
    <n v="0"/>
    <n v="0"/>
    <n v="14.901419792548458"/>
    <n v="16569.187351392953"/>
    <x v="1"/>
    <n v="6000"/>
  </r>
  <r>
    <x v="0"/>
    <x v="648"/>
    <n v="1111.920044"/>
    <n v="1155.380005"/>
    <n v="1105.079956"/>
    <n v="1131.130005"/>
    <n v="0"/>
    <n v="0"/>
    <n v="0"/>
    <n v="14.901419792548458"/>
    <n v="16855.443044452437"/>
    <x v="1"/>
    <n v="6000"/>
  </r>
  <r>
    <x v="0"/>
    <x v="649"/>
    <n v="1131.130005"/>
    <n v="1158.9799800000001"/>
    <n v="1124.4399410000001"/>
    <n v="1144.9399410000001"/>
    <n v="0"/>
    <n v="0"/>
    <n v="0"/>
    <n v="14.901419792548458"/>
    <n v="17061.230698096664"/>
    <x v="1"/>
    <n v="6000"/>
  </r>
  <r>
    <x v="0"/>
    <x v="650"/>
    <n v="1144.9399410000001"/>
    <n v="1163.2299800000001"/>
    <n v="1087.160034"/>
    <n v="1126.209961"/>
    <n v="0"/>
    <n v="0"/>
    <n v="0"/>
    <n v="14.901419792548458"/>
    <n v="16782.127403410628"/>
    <x v="1"/>
    <n v="6000"/>
  </r>
  <r>
    <x v="0"/>
    <x v="651"/>
    <n v="1126.209961"/>
    <n v="1150.5699460000001"/>
    <n v="1107.2299800000001"/>
    <n v="1107.3000489999999"/>
    <n v="0"/>
    <n v="0"/>
    <n v="0"/>
    <n v="14.901419792548458"/>
    <n v="16500.342866458475"/>
    <x v="1"/>
    <n v="6000"/>
  </r>
  <r>
    <x v="0"/>
    <x v="652"/>
    <n v="1107.3000489999999"/>
    <n v="1127.73999"/>
    <n v="1076.3199460000001"/>
    <n v="1120.6800539999999"/>
    <n v="0"/>
    <n v="0"/>
    <n v="0"/>
    <n v="14.901419792548458"/>
    <n v="16699.723937789873"/>
    <x v="1"/>
    <n v="6000"/>
  </r>
  <r>
    <x v="0"/>
    <x v="653"/>
    <n v="1120.6800539999999"/>
    <n v="1146.339966"/>
    <n v="1113.3199460000001"/>
    <n v="1140.839966"/>
    <n v="0"/>
    <n v="0"/>
    <n v="0"/>
    <n v="14.901419792548458"/>
    <n v="17000.135249482708"/>
    <x v="1"/>
    <n v="6000"/>
  </r>
  <r>
    <x v="0"/>
    <x v="654"/>
    <n v="1140.839966"/>
    <n v="1140.839966"/>
    <n v="1078.780029"/>
    <n v="1101.719971"/>
    <n v="0"/>
    <n v="0"/>
    <n v="0"/>
    <n v="14.901419792548458"/>
    <n v="16417.191781705311"/>
    <x v="1"/>
    <n v="6000"/>
  </r>
  <r>
    <x v="0"/>
    <x v="655"/>
    <n v="1101.719971"/>
    <n v="1109.6800539999999"/>
    <n v="1060.719971"/>
    <n v="1104.23999"/>
    <n v="0"/>
    <n v="0"/>
    <n v="0"/>
    <n v="14.901419792548458"/>
    <n v="16454.743642709513"/>
    <x v="1"/>
    <n v="6000"/>
  </r>
  <r>
    <x v="0"/>
    <x v="656"/>
    <n v="1104.23999"/>
    <n v="1131.540039"/>
    <n v="1099.1800539999999"/>
    <n v="1114.579956"/>
    <n v="0"/>
    <n v="0"/>
    <n v="0"/>
    <n v="14.901419792548458"/>
    <n v="16608.823816716191"/>
    <x v="1"/>
    <n v="6000"/>
  </r>
  <r>
    <x v="0"/>
    <x v="657"/>
    <n v="1114.579956"/>
    <n v="1142.0500489999999"/>
    <n v="1090.290039"/>
    <n v="1130.1999510000001"/>
    <n v="0"/>
    <n v="0"/>
    <n v="0"/>
    <n v="14.901419792548458"/>
    <n v="16841.583919368699"/>
    <x v="1"/>
    <n v="6000"/>
  </r>
  <r>
    <x v="0"/>
    <x v="658"/>
    <n v="1130.1999510000001"/>
    <n v="1188.459961"/>
    <n v="1127.599976"/>
    <n v="1173.8199460000001"/>
    <n v="0"/>
    <n v="0"/>
    <n v="0"/>
    <n v="14.901419792548458"/>
    <n v="17491.583776212563"/>
    <x v="1"/>
    <n v="6000"/>
  </r>
  <r>
    <x v="0"/>
    <x v="659"/>
    <n v="1173.780029"/>
    <n v="1217.329956"/>
    <n v="1173.780029"/>
    <n v="1211.920044"/>
    <n v="0"/>
    <n v="0"/>
    <n v="0"/>
    <n v="14.901419792548458"/>
    <n v="18059.329330647797"/>
    <x v="1"/>
    <n v="6000"/>
  </r>
  <r>
    <x v="0"/>
    <x v="660"/>
    <n v="1211.920044"/>
    <n v="1217.8000489999999"/>
    <n v="1163.75"/>
    <n v="1181.2700199999999"/>
    <n v="0"/>
    <n v="0"/>
    <n v="0"/>
    <n v="14.901419792548458"/>
    <n v="17602.600456372111"/>
    <x v="1"/>
    <n v="6000"/>
  </r>
  <r>
    <x v="0"/>
    <x v="661"/>
    <n v="1181.2700199999999"/>
    <n v="1212.4399410000001"/>
    <n v="1180.9499510000001"/>
    <n v="1203.599976"/>
    <n v="0"/>
    <n v="0"/>
    <n v="0"/>
    <n v="14.901419792548458"/>
    <n v="17935.348504677248"/>
    <x v="1"/>
    <n v="6000"/>
  </r>
  <r>
    <x v="0"/>
    <x v="662"/>
    <n v="1203.599976"/>
    <n v="1229.1099850000001"/>
    <n v="1163.6899410000001"/>
    <n v="1180.589966"/>
    <n v="0"/>
    <n v="0"/>
    <n v="0"/>
    <n v="14.901419792548458"/>
    <n v="17592.466686236512"/>
    <x v="1"/>
    <n v="6000"/>
  </r>
  <r>
    <x v="0"/>
    <x v="663"/>
    <n v="1180.589966"/>
    <n v="1191.880005"/>
    <n v="1136.150024"/>
    <n v="1156.849976"/>
    <n v="0"/>
    <n v="0"/>
    <n v="0"/>
    <n v="14.901419792548458"/>
    <n v="17238.707129375609"/>
    <x v="1"/>
    <n v="6000"/>
  </r>
  <r>
    <x v="0"/>
    <x v="664"/>
    <n v="1156.849976"/>
    <n v="1199.5600589999999"/>
    <n v="1146.1800539999999"/>
    <n v="1191.5"/>
    <n v="0"/>
    <n v="0"/>
    <n v="0"/>
    <n v="14.901419792548458"/>
    <n v="17755.041682821487"/>
    <x v="1"/>
    <n v="6000"/>
  </r>
  <r>
    <x v="0"/>
    <x v="665"/>
    <n v="1191.5"/>
    <n v="1219.589966"/>
    <n v="1188.3000489999999"/>
    <n v="1191.329956"/>
    <n v="0"/>
    <n v="0"/>
    <n v="0"/>
    <n v="14.901419792548458"/>
    <n v="17752.507785794285"/>
    <x v="1"/>
    <n v="6000"/>
  </r>
  <r>
    <x v="0"/>
    <x v="666"/>
    <n v="1191.329956"/>
    <n v="1245.150024"/>
    <n v="1183.5500489999999"/>
    <n v="1234.1800539999999"/>
    <n v="0"/>
    <n v="0"/>
    <n v="0"/>
    <n v="14.901419792548458"/>
    <n v="18391.035084244122"/>
    <x v="1"/>
    <n v="6000"/>
  </r>
  <r>
    <x v="0"/>
    <x v="667"/>
    <n v="1234.1800539999999"/>
    <n v="1245.8599850000001"/>
    <n v="1201.0699460000001"/>
    <n v="1220.329956"/>
    <n v="0"/>
    <n v="0"/>
    <n v="0"/>
    <n v="14.901419792548458"/>
    <n v="18184.648959778187"/>
    <x v="1"/>
    <n v="6000"/>
  </r>
  <r>
    <x v="0"/>
    <x v="668"/>
    <n v="1220.329956"/>
    <n v="1243.130005"/>
    <n v="1205.349976"/>
    <n v="1228.8100589999999"/>
    <n v="0"/>
    <n v="0"/>
    <n v="0"/>
    <n v="14.901419792548458"/>
    <n v="18311.014534465237"/>
    <x v="1"/>
    <n v="6000"/>
  </r>
  <r>
    <x v="0"/>
    <x v="669"/>
    <n v="1228.8100589999999"/>
    <n v="1233.339966"/>
    <n v="1168.1999510000001"/>
    <n v="1207.01001"/>
    <n v="0"/>
    <n v="0"/>
    <n v="0"/>
    <n v="14.901419792548458"/>
    <n v="17986.16285281811"/>
    <x v="1"/>
    <n v="6000"/>
  </r>
  <r>
    <x v="0"/>
    <x v="670"/>
    <n v="1207.01001"/>
    <n v="1270.6400149999999"/>
    <n v="1201.0699460000001"/>
    <n v="1249.4799800000001"/>
    <n v="0"/>
    <n v="0"/>
    <n v="0"/>
    <n v="14.901419792548458"/>
    <n v="18619.025704365053"/>
    <x v="1"/>
    <n v="6000"/>
  </r>
  <r>
    <x v="0"/>
    <x v="671"/>
    <n v="1249.4799800000001"/>
    <n v="1275.8000489999999"/>
    <n v="1246.589966"/>
    <n v="1248.290039"/>
    <n v="0"/>
    <n v="0"/>
    <n v="0"/>
    <n v="14.901419792548458"/>
    <n v="18601.293893995688"/>
    <x v="1"/>
    <n v="6000"/>
  </r>
  <r>
    <x v="0"/>
    <x v="672"/>
    <n v="1248.290039"/>
    <n v="1294.900024"/>
    <n v="1245.73999"/>
    <n v="1280.079956"/>
    <n v="0"/>
    <n v="0"/>
    <n v="0"/>
    <n v="14.901419792548458"/>
    <n v="19075.00879238296"/>
    <x v="1"/>
    <n v="6000"/>
  </r>
  <r>
    <x v="0"/>
    <x v="673"/>
    <n v="1280.079956"/>
    <n v="1297.5699460000001"/>
    <n v="1253.6099850000001"/>
    <n v="1280.660034"/>
    <n v="0"/>
    <n v="0"/>
    <n v="0"/>
    <n v="14.901419792548458"/>
    <n v="19083.652778173382"/>
    <x v="1"/>
    <n v="6000"/>
  </r>
  <r>
    <x v="0"/>
    <x v="674"/>
    <n v="1280.660034"/>
    <n v="1310.880005"/>
    <n v="1268.420044"/>
    <n v="1294.869995"/>
    <n v="0"/>
    <n v="0"/>
    <n v="0"/>
    <n v="14.901419792548458"/>
    <n v="19295.401372270124"/>
    <x v="1"/>
    <n v="6000"/>
  </r>
  <r>
    <x v="0"/>
    <x v="675"/>
    <n v="1302.880005"/>
    <n v="1318.160034"/>
    <n v="1280.73999"/>
    <n v="1310.6099850000001"/>
    <n v="0"/>
    <n v="0"/>
    <n v="0"/>
    <n v="14.901419792548458"/>
    <n v="19529.949570790639"/>
    <x v="1"/>
    <n v="6000"/>
  </r>
  <r>
    <x v="0"/>
    <x v="676"/>
    <n v="1310.6099850000001"/>
    <n v="1326.6999510000001"/>
    <n v="1245.339966"/>
    <n v="1270.089966"/>
    <n v="0"/>
    <n v="0"/>
    <n v="0"/>
    <n v="14.901419792548458"/>
    <n v="18926.143757669597"/>
    <x v="1"/>
    <n v="6000"/>
  </r>
  <r>
    <x v="0"/>
    <x v="677"/>
    <n v="1270.0500489999999"/>
    <n v="1290.6800539999999"/>
    <n v="1219.290039"/>
    <n v="1270.1999510000001"/>
    <n v="0"/>
    <n v="0"/>
    <n v="0"/>
    <n v="14.901419792548458"/>
    <n v="18927.782690325483"/>
    <x v="1"/>
    <n v="6000"/>
  </r>
  <r>
    <x v="0"/>
    <x v="678"/>
    <n v="1270.0600589999999"/>
    <n v="1280.420044"/>
    <n v="1224.540039"/>
    <n v="1276.660034"/>
    <n v="0"/>
    <n v="0"/>
    <n v="0"/>
    <n v="14.901419792548458"/>
    <n v="19024.047099003186"/>
    <x v="1"/>
    <n v="6000"/>
  </r>
  <r>
    <x v="0"/>
    <x v="679"/>
    <n v="1278.530029"/>
    <n v="1306.73999"/>
    <n v="1261.3000489999999"/>
    <n v="1303.8199460000001"/>
    <n v="0"/>
    <n v="0"/>
    <n v="0"/>
    <n v="14.901419792548458"/>
    <n v="19428.768349243863"/>
    <x v="1"/>
    <n v="6000"/>
  </r>
  <r>
    <x v="0"/>
    <x v="680"/>
    <n v="1303.8000489999999"/>
    <n v="1340.280029"/>
    <n v="1290.9300539999999"/>
    <n v="1335.849976"/>
    <n v="0"/>
    <n v="0"/>
    <n v="0"/>
    <n v="14.901419792548458"/>
    <n v="19906.061272241783"/>
    <x v="1"/>
    <n v="6000"/>
  </r>
  <r>
    <x v="0"/>
    <x v="681"/>
    <n v="1335.8199460000001"/>
    <n v="1389.4499510000001"/>
    <n v="1327.099976"/>
    <n v="1377.9399410000001"/>
    <n v="0"/>
    <n v="0"/>
    <n v="0"/>
    <n v="14.901419792548458"/>
    <n v="20533.261509760454"/>
    <x v="1"/>
    <n v="6000"/>
  </r>
  <r>
    <x v="0"/>
    <x v="682"/>
    <n v="1377.76001"/>
    <n v="1407.8900149999999"/>
    <n v="1360.9799800000001"/>
    <n v="1400.630005"/>
    <n v="0"/>
    <n v="0"/>
    <n v="0"/>
    <n v="14.901419792548458"/>
    <n v="20871.375678544246"/>
    <x v="1"/>
    <n v="6000"/>
  </r>
  <r>
    <x v="0"/>
    <x v="683"/>
    <n v="1400.630005"/>
    <n v="1431.8100589999999"/>
    <n v="1385.9300539999999"/>
    <n v="1418.3000489999999"/>
    <n v="0"/>
    <n v="0"/>
    <n v="0"/>
    <n v="14.901419792548458"/>
    <n v="21134.684421941045"/>
    <x v="1"/>
    <n v="6000"/>
  </r>
  <r>
    <x v="0"/>
    <x v="684"/>
    <n v="1418.030029"/>
    <n v="1441.6099850000001"/>
    <n v="1403.969971"/>
    <n v="1438.23999"/>
    <n v="0"/>
    <n v="0"/>
    <n v="0"/>
    <n v="14.901419792548458"/>
    <n v="21431.817853420696"/>
    <x v="1"/>
    <n v="6000"/>
  </r>
  <r>
    <x v="0"/>
    <x v="685"/>
    <n v="1437.900024"/>
    <n v="1461.5699460000001"/>
    <n v="1389.420044"/>
    <n v="1406.8199460000001"/>
    <n v="0"/>
    <n v="0"/>
    <n v="0"/>
    <n v="14.901419792548458"/>
    <n v="20963.614587876353"/>
    <x v="1"/>
    <n v="6000"/>
  </r>
  <r>
    <x v="0"/>
    <x v="686"/>
    <n v="1406.8000489999999"/>
    <n v="1438.8900149999999"/>
    <n v="1363.9799800000001"/>
    <n v="1420.8599850000001"/>
    <n v="0"/>
    <n v="0"/>
    <n v="0"/>
    <n v="14.901419792548458"/>
    <n v="21172.831102919106"/>
    <x v="1"/>
    <n v="6000"/>
  </r>
  <r>
    <x v="0"/>
    <x v="687"/>
    <n v="1420.829956"/>
    <n v="1498.0200199999999"/>
    <n v="1416.369995"/>
    <n v="1482.369995"/>
    <n v="0"/>
    <n v="0"/>
    <n v="0"/>
    <n v="14.901419792548458"/>
    <n v="22089.417583372957"/>
    <x v="1"/>
    <n v="6000"/>
  </r>
  <r>
    <x v="0"/>
    <x v="688"/>
    <n v="1482.369995"/>
    <n v="1535.5600589999999"/>
    <n v="1476.6999510000001"/>
    <n v="1530.619995"/>
    <n v="0"/>
    <n v="0"/>
    <n v="0"/>
    <n v="14.901419792548458"/>
    <n v="22808.41108836342"/>
    <x v="1"/>
    <n v="6000"/>
  </r>
  <r>
    <x v="0"/>
    <x v="689"/>
    <n v="1530.619995"/>
    <n v="1540.5600589999999"/>
    <n v="1484.1800539999999"/>
    <n v="1503.349976"/>
    <n v="0"/>
    <n v="0"/>
    <n v="0"/>
    <n v="14.901419792548458"/>
    <n v="22402.049087493648"/>
    <x v="1"/>
    <n v="6000"/>
  </r>
  <r>
    <x v="0"/>
    <x v="690"/>
    <n v="1504.660034"/>
    <n v="1555.900024"/>
    <n v="1454.25"/>
    <n v="1455.2700199999999"/>
    <n v="0"/>
    <n v="0"/>
    <n v="0"/>
    <n v="14.901419792548458"/>
    <n v="21685.58947953039"/>
    <x v="1"/>
    <n v="6000"/>
  </r>
  <r>
    <x v="0"/>
    <x v="691"/>
    <n v="1455.1800539999999"/>
    <n v="1503.8900149999999"/>
    <n v="1370.599976"/>
    <n v="1473.98999"/>
    <n v="0"/>
    <n v="0"/>
    <n v="0"/>
    <n v="14.901419792548458"/>
    <n v="21964.543611004305"/>
    <x v="1"/>
    <n v="6000"/>
  </r>
  <r>
    <x v="0"/>
    <x v="692"/>
    <n v="1473.959961"/>
    <n v="1538.73999"/>
    <n v="1439.290039"/>
    <n v="1526.75"/>
    <n v="0"/>
    <n v="0"/>
    <n v="0"/>
    <n v="14.901419792548458"/>
    <n v="22750.742668273357"/>
    <x v="1"/>
    <n v="6000"/>
  </r>
  <r>
    <x v="0"/>
    <x v="693"/>
    <n v="1527.290039"/>
    <n v="1576.089966"/>
    <n v="1489.5600589999999"/>
    <n v="1549.380005"/>
    <n v="0"/>
    <n v="0"/>
    <n v="0"/>
    <n v="14.901419792548458"/>
    <n v="23087.961872685828"/>
    <x v="1"/>
    <n v="6000"/>
  </r>
  <r>
    <x v="0"/>
    <x v="694"/>
    <n v="1545.790039"/>
    <n v="1545.790039"/>
    <n v="1406.099976"/>
    <n v="1481.1400149999999"/>
    <n v="0"/>
    <n v="0"/>
    <n v="0"/>
    <n v="14.901419792548458"/>
    <n v="22071.089135056518"/>
    <x v="1"/>
    <n v="6000"/>
  </r>
  <r>
    <x v="0"/>
    <x v="695"/>
    <n v="1479.630005"/>
    <n v="1523.5699460000001"/>
    <n v="1435.650024"/>
    <n v="1468.3599850000001"/>
    <n v="0"/>
    <n v="0"/>
    <n v="0"/>
    <n v="14.901419792548458"/>
    <n v="21880.648543065156"/>
    <x v="1"/>
    <n v="6000"/>
  </r>
  <r>
    <x v="0"/>
    <x v="696"/>
    <n v="1467.969971"/>
    <n v="1471.7700199999999"/>
    <n v="1270.0500489999999"/>
    <n v="1378.5500489999999"/>
    <n v="0"/>
    <n v="0"/>
    <n v="0"/>
    <n v="14.901419792548458"/>
    <n v="20542.352985187244"/>
    <x v="1"/>
    <n v="6000"/>
  </r>
  <r>
    <x v="0"/>
    <x v="697"/>
    <n v="1378.599976"/>
    <n v="1396.0200199999999"/>
    <n v="1316.75"/>
    <n v="1330.630005"/>
    <n v="0"/>
    <n v="0"/>
    <n v="0"/>
    <n v="14.901419792548458"/>
    <n v="19828.276293065854"/>
    <x v="1"/>
    <n v="6000"/>
  </r>
  <r>
    <x v="0"/>
    <x v="698"/>
    <n v="1330.4499510000001"/>
    <n v="1359.6800539999999"/>
    <n v="1256.9799800000001"/>
    <n v="1322.6999510000001"/>
    <n v="0"/>
    <n v="0"/>
    <n v="0"/>
    <n v="14.901419792548458"/>
    <n v="19710.107229434278"/>
    <x v="1"/>
    <n v="6000"/>
  </r>
  <r>
    <x v="0"/>
    <x v="699"/>
    <n v="1326.410034"/>
    <n v="1404.5699460000001"/>
    <n v="1324.349976"/>
    <n v="1385.589966"/>
    <n v="0"/>
    <n v="0"/>
    <n v="0"/>
    <n v="14.901419792548458"/>
    <n v="20647.257743708946"/>
    <x v="1"/>
    <n v="6000"/>
  </r>
  <r>
    <x v="0"/>
    <x v="700"/>
    <n v="1385.969971"/>
    <n v="1440.23999"/>
    <n v="1373.0699460000001"/>
    <n v="1400.380005"/>
    <n v="0"/>
    <n v="0"/>
    <n v="0"/>
    <n v="14.901419792548458"/>
    <n v="20867.650323596106"/>
    <x v="1"/>
    <n v="6000"/>
  </r>
  <r>
    <x v="0"/>
    <x v="701"/>
    <n v="1399.619995"/>
    <n v="1404.0500489999999"/>
    <n v="1272"/>
    <n v="1280"/>
    <n v="0"/>
    <n v="0"/>
    <n v="0"/>
    <n v="14.901419792548458"/>
    <n v="19073.817334462026"/>
    <x v="1"/>
    <n v="6000"/>
  </r>
  <r>
    <x v="0"/>
    <x v="702"/>
    <n v="1276.6899410000001"/>
    <n v="1292.170044"/>
    <n v="1200.4399410000001"/>
    <n v="1267.380005"/>
    <n v="0"/>
    <n v="0"/>
    <n v="0"/>
    <n v="14.901419792548458"/>
    <n v="18885.761491187164"/>
    <x v="1"/>
    <n v="6000"/>
  </r>
  <r>
    <x v="0"/>
    <x v="703"/>
    <n v="1269.420044"/>
    <n v="1313.150024"/>
    <n v="1247.4499510000001"/>
    <n v="1282.829956"/>
    <n v="0"/>
    <n v="0"/>
    <n v="0"/>
    <n v="14.901419792548458"/>
    <n v="19115.987696812466"/>
    <x v="1"/>
    <n v="6000"/>
  </r>
  <r>
    <x v="0"/>
    <x v="704"/>
    <n v="1287.829956"/>
    <n v="1303.040039"/>
    <n v="1106.420044"/>
    <n v="1166.3599850000001"/>
    <n v="0"/>
    <n v="0"/>
    <n v="0"/>
    <n v="14.901419792548458"/>
    <n v="17380.419765715524"/>
    <x v="1"/>
    <n v="6000"/>
  </r>
  <r>
    <x v="0"/>
    <x v="705"/>
    <n v="1164.170044"/>
    <n v="1167.030029"/>
    <n v="839.79998799999998"/>
    <n v="968.75"/>
    <n v="0"/>
    <n v="0"/>
    <n v="0"/>
    <n v="14.901419792548458"/>
    <n v="14435.750424031319"/>
    <x v="1"/>
    <n v="6000"/>
  </r>
  <r>
    <x v="0"/>
    <x v="706"/>
    <n v="968.669983"/>
    <n v="1007.51001"/>
    <n v="741.02002000000005"/>
    <n v="896.23999000000003"/>
    <n v="0"/>
    <n v="0"/>
    <n v="0"/>
    <n v="14.901419792548458"/>
    <n v="13355.248325859433"/>
    <x v="1"/>
    <n v="6000"/>
  </r>
  <r>
    <x v="0"/>
    <x v="707"/>
    <n v="888.60998500000005"/>
    <n v="918.84997599999997"/>
    <n v="815.69000200000005"/>
    <n v="903.25"/>
    <n v="0"/>
    <n v="0"/>
    <n v="0"/>
    <n v="14.901419792548458"/>
    <n v="13459.707427619394"/>
    <x v="1"/>
    <n v="6000"/>
  </r>
  <r>
    <x v="0"/>
    <x v="708"/>
    <n v="902.98999000000003"/>
    <n v="943.84997599999997"/>
    <n v="804.29998799999998"/>
    <n v="825.88000499999998"/>
    <n v="0"/>
    <n v="0"/>
    <n v="0"/>
    <n v="14.901419792548458"/>
    <n v="12306.78465277702"/>
    <x v="1"/>
    <n v="6000"/>
  </r>
  <r>
    <x v="0"/>
    <x v="709"/>
    <n v="823.09002699999996"/>
    <n v="875.01000999999997"/>
    <n v="734.52002000000005"/>
    <n v="735.09002699999996"/>
    <n v="0"/>
    <n v="0"/>
    <n v="0"/>
    <n v="14.901419792548458"/>
    <n v="10953.885077642779"/>
    <x v="1"/>
    <n v="6000"/>
  </r>
  <r>
    <x v="0"/>
    <x v="710"/>
    <n v="729.57000700000003"/>
    <n v="832.97997999999995"/>
    <n v="666.78997800000002"/>
    <n v="797.86999500000002"/>
    <n v="0"/>
    <n v="0"/>
    <n v="0"/>
    <n v="14.901419792548458"/>
    <n v="11889.395735373539"/>
    <x v="1"/>
    <n v="6000"/>
  </r>
  <r>
    <x v="0"/>
    <x v="711"/>
    <n v="793.59002699999996"/>
    <n v="888.70001200000002"/>
    <n v="783.32000700000003"/>
    <n v="872.80999799999995"/>
    <n v="0"/>
    <n v="0"/>
    <n v="0"/>
    <n v="14.901419792548458"/>
    <n v="13006.108179331379"/>
    <x v="1"/>
    <n v="6000"/>
  </r>
  <r>
    <x v="0"/>
    <x v="712"/>
    <n v="872.73999000000003"/>
    <n v="930.169983"/>
    <n v="866.09997599999997"/>
    <n v="919.14001499999995"/>
    <n v="0"/>
    <n v="0"/>
    <n v="0"/>
    <n v="14.901419792548458"/>
    <n v="13696.491211644285"/>
    <x v="1"/>
    <n v="6000"/>
  </r>
  <r>
    <x v="0"/>
    <x v="713"/>
    <n v="923.26000999999997"/>
    <n v="956.22997999999995"/>
    <n v="888.85998500000005"/>
    <n v="919.32000700000003"/>
    <n v="0"/>
    <n v="0"/>
    <n v="0"/>
    <n v="14.901419792548458"/>
    <n v="13699.173347995587"/>
    <x v="1"/>
    <n v="6000"/>
  </r>
  <r>
    <x v="0"/>
    <x v="714"/>
    <n v="920.82000700000003"/>
    <n v="996.67999299999997"/>
    <n v="869.32000700000003"/>
    <n v="987.47997999999995"/>
    <n v="0"/>
    <n v="0"/>
    <n v="0"/>
    <n v="14.901419792548458"/>
    <n v="14714.853718717355"/>
    <x v="1"/>
    <n v="6000"/>
  </r>
  <r>
    <x v="0"/>
    <x v="715"/>
    <n v="990.21997099999999"/>
    <n v="1039.469971"/>
    <n v="978.51000999999997"/>
    <n v="1020.619995"/>
    <n v="0"/>
    <n v="0"/>
    <n v="0"/>
    <n v="14.901419792548458"/>
    <n v="15208.686994163709"/>
    <x v="1"/>
    <n v="6000"/>
  </r>
  <r>
    <x v="0"/>
    <x v="716"/>
    <n v="1019.52002"/>
    <n v="1080.150024"/>
    <n v="991.96997099999999"/>
    <n v="1057.079956"/>
    <n v="0"/>
    <n v="0"/>
    <n v="0"/>
    <n v="14.901419792548458"/>
    <n v="15751.992178644654"/>
    <x v="1"/>
    <n v="6000"/>
  </r>
  <r>
    <x v="0"/>
    <x v="717"/>
    <n v="1054.910034"/>
    <n v="1101.3599850000001"/>
    <n v="1019.950012"/>
    <n v="1036.1899410000001"/>
    <n v="0"/>
    <n v="0"/>
    <n v="0"/>
    <n v="14.901419792548458"/>
    <n v="15440.70129565702"/>
    <x v="1"/>
    <n v="6000"/>
  </r>
  <r>
    <x v="0"/>
    <x v="718"/>
    <n v="1036.1800539999999"/>
    <n v="1113.6899410000001"/>
    <n v="1029.380005"/>
    <n v="1095.630005"/>
    <n v="0"/>
    <n v="0"/>
    <n v="0"/>
    <n v="14.901419792548458"/>
    <n v="16326.442641816966"/>
    <x v="1"/>
    <n v="6000"/>
  </r>
  <r>
    <x v="0"/>
    <x v="719"/>
    <n v="1098.8900149999999"/>
    <n v="1130.380005"/>
    <n v="1085.8900149999999"/>
    <n v="1115.099976"/>
    <n v="0"/>
    <n v="0"/>
    <n v="0"/>
    <n v="14.901419792548458"/>
    <n v="16616.572853036709"/>
    <x v="1"/>
    <n v="6000"/>
  </r>
  <r>
    <x v="0"/>
    <x v="720"/>
    <n v="1116.5600589999999"/>
    <n v="1150.4499510000001"/>
    <n v="1071.589966"/>
    <n v="1073.869995"/>
    <n v="0"/>
    <n v="0"/>
    <n v="0"/>
    <n v="14.901419792548458"/>
    <n v="16002.187598116914"/>
    <x v="1"/>
    <n v="6000"/>
  </r>
  <r>
    <x v="0"/>
    <x v="721"/>
    <n v="1073.8900149999999"/>
    <n v="1112.420044"/>
    <n v="1044.5"/>
    <n v="1104.48999"/>
    <n v="0"/>
    <n v="0"/>
    <n v="0"/>
    <n v="14.901419792548458"/>
    <n v="16458.468997657648"/>
    <x v="1"/>
    <n v="6000"/>
  </r>
  <r>
    <x v="0"/>
    <x v="722"/>
    <n v="1105.3599850000001"/>
    <n v="1180.6899410000001"/>
    <n v="1105.3599850000001"/>
    <n v="1169.4300539999999"/>
    <n v="0"/>
    <n v="0"/>
    <n v="0"/>
    <n v="14.901419792548458"/>
    <n v="17426.168152676611"/>
    <x v="1"/>
    <n v="6000"/>
  </r>
  <r>
    <x v="0"/>
    <x v="723"/>
    <n v="1171.2299800000001"/>
    <n v="1219.8000489999999"/>
    <n v="1170.6899410000001"/>
    <n v="1186.6899410000001"/>
    <n v="0"/>
    <n v="0"/>
    <n v="0"/>
    <n v="14.901419792548458"/>
    <n v="17683.364974435564"/>
    <x v="1"/>
    <n v="6000"/>
  </r>
  <r>
    <x v="0"/>
    <x v="724"/>
    <n v="1188.579956"/>
    <n v="1205.130005"/>
    <n v="1040.780029"/>
    <n v="1089.410034"/>
    <n v="0"/>
    <n v="0"/>
    <n v="0"/>
    <n v="14.901419792548458"/>
    <n v="16233.756242848489"/>
    <x v="1"/>
    <n v="6000"/>
  </r>
  <r>
    <x v="0"/>
    <x v="725"/>
    <n v="1087.3000489999999"/>
    <n v="1131.2299800000001"/>
    <n v="1028.329956"/>
    <n v="1030.709961"/>
    <n v="0"/>
    <n v="0"/>
    <n v="0"/>
    <n v="14.901419792548458"/>
    <n v="15359.041813222249"/>
    <x v="1"/>
    <n v="6000"/>
  </r>
  <r>
    <x v="0"/>
    <x v="726"/>
    <n v="1031.099976"/>
    <n v="1120.9499510000001"/>
    <n v="1010.909973"/>
    <n v="1101.599976"/>
    <n v="0"/>
    <n v="0"/>
    <n v="0"/>
    <n v="14.901419792548458"/>
    <n v="16415.403685837304"/>
    <x v="1"/>
    <n v="6000"/>
  </r>
  <r>
    <x v="0"/>
    <x v="727"/>
    <n v="1107.530029"/>
    <n v="1129.23999"/>
    <n v="1039.6999510000001"/>
    <n v="1049.329956"/>
    <n v="0"/>
    <n v="0"/>
    <n v="0"/>
    <n v="14.901419792548458"/>
    <n v="15636.506175252403"/>
    <x v="1"/>
    <n v="6000"/>
  </r>
  <r>
    <x v="0"/>
    <x v="728"/>
    <n v="1049.719971"/>
    <n v="1157.160034"/>
    <n v="1049.719971"/>
    <n v="1141.1999510000001"/>
    <n v="0"/>
    <n v="0"/>
    <n v="0"/>
    <n v="14.901419792548458"/>
    <n v="17005.499537086733"/>
    <x v="1"/>
    <n v="6000"/>
  </r>
  <r>
    <x v="0"/>
    <x v="729"/>
    <n v="1143.48999"/>
    <n v="1196.1400149999999"/>
    <n v="1131.869995"/>
    <n v="1183.26001"/>
    <n v="0"/>
    <n v="0"/>
    <n v="0"/>
    <n v="14.901419792548458"/>
    <n v="17632.254132745085"/>
    <x v="1"/>
    <n v="6000"/>
  </r>
  <r>
    <x v="0"/>
    <x v="730"/>
    <n v="1185.709961"/>
    <n v="1227.079956"/>
    <n v="1173"/>
    <n v="1180.5500489999999"/>
    <n v="0"/>
    <n v="0"/>
    <n v="0"/>
    <n v="14.901419792548458"/>
    <n v="17591.871866262652"/>
    <x v="1"/>
    <n v="6000"/>
  </r>
  <r>
    <x v="0"/>
    <x v="731"/>
    <n v="1186.599976"/>
    <n v="1262.599976"/>
    <n v="1186.599976"/>
    <n v="1257.6400149999999"/>
    <n v="0"/>
    <n v="0"/>
    <n v="0"/>
    <n v="14.901419792548458"/>
    <n v="18740.621811421937"/>
    <x v="1"/>
    <n v="6000"/>
  </r>
  <r>
    <x v="0"/>
    <x v="732"/>
    <n v="1257.619995"/>
    <n v="1302.670044"/>
    <n v="1257.619995"/>
    <n v="1286.119995"/>
    <n v="0"/>
    <n v="0"/>
    <n v="0"/>
    <n v="14.901419792548458"/>
    <n v="19165.013949085325"/>
    <x v="1"/>
    <n v="6000"/>
  </r>
  <r>
    <x v="0"/>
    <x v="733"/>
    <n v="1289.1400149999999"/>
    <n v="1344.0699460000001"/>
    <n v="1289.1400149999999"/>
    <n v="1327.219971"/>
    <n v="0"/>
    <n v="0"/>
    <n v="0"/>
    <n v="14.901419792548458"/>
    <n v="19777.461944924991"/>
    <x v="1"/>
    <n v="6000"/>
  </r>
  <r>
    <x v="0"/>
    <x v="734"/>
    <n v="1328.6400149999999"/>
    <n v="1332.280029"/>
    <n v="1249.0500489999999"/>
    <n v="1325.829956"/>
    <n v="0"/>
    <n v="0"/>
    <n v="0"/>
    <n v="14.901419792548458"/>
    <n v="19756.748747892052"/>
    <x v="1"/>
    <n v="6000"/>
  </r>
  <r>
    <x v="0"/>
    <x v="735"/>
    <n v="1329.4799800000001"/>
    <n v="1364.5600589999999"/>
    <n v="1294.6999510000001"/>
    <n v="1363.6099850000001"/>
    <n v="0"/>
    <n v="0"/>
    <n v="0"/>
    <n v="14.901419792548458"/>
    <n v="20319.724819795705"/>
    <x v="1"/>
    <n v="6000"/>
  </r>
  <r>
    <x v="0"/>
    <x v="736"/>
    <n v="1365.209961"/>
    <n v="1370.579956"/>
    <n v="1311.8000489999999"/>
    <n v="1345.1999510000001"/>
    <n v="0"/>
    <n v="0"/>
    <n v="0"/>
    <n v="14.901419792548458"/>
    <n v="20045.389174766617"/>
    <x v="1"/>
    <n v="6000"/>
  </r>
  <r>
    <x v="0"/>
    <x v="737"/>
    <n v="1345.1999510000001"/>
    <n v="1345.1999510000001"/>
    <n v="1258.0699460000001"/>
    <n v="1320.6400149999999"/>
    <n v="0"/>
    <n v="0"/>
    <n v="0"/>
    <n v="14.901419792548458"/>
    <n v="19679.411258352491"/>
    <x v="1"/>
    <n v="6000"/>
  </r>
  <r>
    <x v="0"/>
    <x v="738"/>
    <n v="1320.6400149999999"/>
    <n v="1356.4799800000001"/>
    <n v="1282.8599850000001"/>
    <n v="1292.280029"/>
    <n v="0"/>
    <n v="0"/>
    <n v="0"/>
    <n v="14.901419792548458"/>
    <n v="19256.807201655694"/>
    <x v="1"/>
    <n v="6000"/>
  </r>
  <r>
    <x v="0"/>
    <x v="739"/>
    <n v="1292.589966"/>
    <n v="1307.380005"/>
    <n v="1101.540039"/>
    <n v="1218.8900149999999"/>
    <n v="0"/>
    <n v="0"/>
    <n v="0"/>
    <n v="14.901419792548458"/>
    <n v="18163.191794460687"/>
    <x v="1"/>
    <n v="6000"/>
  </r>
  <r>
    <x v="0"/>
    <x v="740"/>
    <n v="1219.119995"/>
    <n v="1229.290039"/>
    <n v="1114.219971"/>
    <n v="1131.420044"/>
    <n v="0"/>
    <n v="0"/>
    <n v="0"/>
    <n v="14.901419792548458"/>
    <n v="16859.765037347646"/>
    <x v="1"/>
    <n v="6000"/>
  </r>
  <r>
    <x v="0"/>
    <x v="741"/>
    <n v="1131.209961"/>
    <n v="1292.660034"/>
    <n v="1074.7700199999999"/>
    <n v="1253.3000489999999"/>
    <n v="0"/>
    <n v="0"/>
    <n v="0"/>
    <n v="14.901419792548458"/>
    <n v="18675.950156170551"/>
    <x v="1"/>
    <n v="6000"/>
  </r>
  <r>
    <x v="0"/>
    <x v="742"/>
    <n v="1251"/>
    <n v="1277.5500489999999"/>
    <n v="1158.660034"/>
    <n v="1246.959961"/>
    <n v="0"/>
    <n v="0"/>
    <n v="0"/>
    <n v="14.901419792548458"/>
    <n v="18581.473843360855"/>
    <x v="1"/>
    <n v="6000"/>
  </r>
  <r>
    <x v="0"/>
    <x v="743"/>
    <n v="1246.910034"/>
    <n v="1269.369995"/>
    <n v="1202.369995"/>
    <n v="1257.599976"/>
    <n v="0"/>
    <n v="0"/>
    <n v="0"/>
    <n v="14.901419792548458"/>
    <n v="18740.025173474864"/>
    <x v="1"/>
    <n v="6000"/>
  </r>
  <r>
    <x v="0"/>
    <x v="744"/>
    <n v="1258.8599850000001"/>
    <n v="1333.469971"/>
    <n v="1258.8599850000001"/>
    <n v="1312.410034"/>
    <n v="0"/>
    <n v="0"/>
    <n v="0"/>
    <n v="14.901419792548458"/>
    <n v="19556.772856586795"/>
    <x v="1"/>
    <n v="6000"/>
  </r>
  <r>
    <x v="0"/>
    <x v="745"/>
    <n v="1312.4499510000001"/>
    <n v="1378.040039"/>
    <n v="1312.4499510000001"/>
    <n v="1365.6800539999999"/>
    <n v="0"/>
    <n v="0"/>
    <n v="0"/>
    <n v="14.901419792548458"/>
    <n v="20350.571786964247"/>
    <x v="1"/>
    <n v="6000"/>
  </r>
  <r>
    <x v="0"/>
    <x v="746"/>
    <n v="1365.900024"/>
    <n v="1419.150024"/>
    <n v="1340.030029"/>
    <n v="1408.469971"/>
    <n v="0"/>
    <n v="0"/>
    <n v="0"/>
    <n v="14.901419792548458"/>
    <n v="20988.202303069553"/>
    <x v="1"/>
    <n v="6000"/>
  </r>
  <r>
    <x v="0"/>
    <x v="747"/>
    <n v="1408.469971"/>
    <n v="1422.380005"/>
    <n v="1357.380005"/>
    <n v="1397.910034"/>
    <n v="0"/>
    <n v="0"/>
    <n v="0"/>
    <n v="14.901419792548458"/>
    <n v="20830.844248849688"/>
    <x v="1"/>
    <n v="6000"/>
  </r>
  <r>
    <x v="0"/>
    <x v="748"/>
    <n v="1397.8599850000001"/>
    <n v="1415.3199460000001"/>
    <n v="1291.9799800000001"/>
    <n v="1310.329956"/>
    <n v="0"/>
    <n v="0"/>
    <n v="0"/>
    <n v="14.901419792548458"/>
    <n v="19525.776741107551"/>
    <x v="1"/>
    <n v="6000"/>
  </r>
  <r>
    <x v="0"/>
    <x v="749"/>
    <n v="1309.869995"/>
    <n v="1363.459961"/>
    <n v="1266.73999"/>
    <n v="1362.160034"/>
    <n v="0"/>
    <n v="0"/>
    <n v="0"/>
    <n v="14.901419792548458"/>
    <n v="20298.118491266079"/>
    <x v="1"/>
    <n v="6000"/>
  </r>
  <r>
    <x v="0"/>
    <x v="750"/>
    <n v="1362.329956"/>
    <n v="1391.73999"/>
    <n v="1325.410034"/>
    <n v="1379.3199460000001"/>
    <n v="0"/>
    <n v="0"/>
    <n v="0"/>
    <n v="14.901419792548458"/>
    <n v="20553.825543581272"/>
    <x v="1"/>
    <n v="6000"/>
  </r>
  <r>
    <x v="0"/>
    <x v="751"/>
    <n v="1379.3199460000001"/>
    <n v="1426.6800539999999"/>
    <n v="1354.650024"/>
    <n v="1406.579956"/>
    <n v="0"/>
    <n v="0"/>
    <n v="0"/>
    <n v="14.901419792548458"/>
    <n v="20960.038396140339"/>
    <x v="1"/>
    <n v="6000"/>
  </r>
  <r>
    <x v="0"/>
    <x v="752"/>
    <n v="1406.540039"/>
    <n v="1474.51001"/>
    <n v="1396.5600589999999"/>
    <n v="1440.670044"/>
    <n v="0"/>
    <n v="0"/>
    <n v="0"/>
    <n v="14.901419792548458"/>
    <n v="21468.029108193256"/>
    <x v="1"/>
    <n v="6000"/>
  </r>
  <r>
    <x v="0"/>
    <x v="753"/>
    <n v="1440.900024"/>
    <n v="1470.959961"/>
    <n v="1403.280029"/>
    <n v="1412.160034"/>
    <n v="0"/>
    <n v="0"/>
    <n v="0"/>
    <n v="14.901419792548458"/>
    <n v="21043.189480893503"/>
    <x v="1"/>
    <n v="6000"/>
  </r>
  <r>
    <x v="0"/>
    <x v="754"/>
    <n v="1412.1999510000001"/>
    <n v="1434.2700199999999"/>
    <n v="1343.349976"/>
    <n v="1416.1800539999999"/>
    <n v="0"/>
    <n v="0"/>
    <n v="0"/>
    <n v="14.901419792548458"/>
    <n v="21103.093486487942"/>
    <x v="1"/>
    <n v="6000"/>
  </r>
  <r>
    <x v="0"/>
    <x v="755"/>
    <n v="1416.339966"/>
    <n v="1448"/>
    <n v="1398.1099850000001"/>
    <n v="1426.1899410000001"/>
    <n v="0"/>
    <n v="0"/>
    <n v="0"/>
    <n v="14.901419792548458"/>
    <n v="21252.255014750917"/>
    <x v="1"/>
    <n v="6000"/>
  </r>
  <r>
    <x v="0"/>
    <x v="756"/>
    <n v="1426.1899410000001"/>
    <n v="1509.9399410000001"/>
    <n v="1426.1899410000001"/>
    <n v="1498.1099850000001"/>
    <n v="0"/>
    <n v="0"/>
    <n v="0"/>
    <n v="14.901419792548458"/>
    <n v="22323.965781893476"/>
    <x v="1"/>
    <n v="6000"/>
  </r>
  <r>
    <x v="0"/>
    <x v="757"/>
    <n v="1498.1099850000001"/>
    <n v="1530.9399410000001"/>
    <n v="1485.01001"/>
    <n v="1514.6800539999999"/>
    <n v="0"/>
    <n v="0"/>
    <n v="0"/>
    <n v="14.901419792548458"/>
    <n v="22570.883336053965"/>
    <x v="1"/>
    <n v="6000"/>
  </r>
  <r>
    <x v="0"/>
    <x v="758"/>
    <n v="1514.6800539999999"/>
    <n v="1570.280029"/>
    <n v="1501.4799800000001"/>
    <n v="1569.1899410000001"/>
    <n v="0"/>
    <n v="0"/>
    <n v="0"/>
    <n v="14.901419792548458"/>
    <n v="23383.158045085347"/>
    <x v="1"/>
    <n v="6000"/>
  </r>
  <r>
    <x v="0"/>
    <x v="759"/>
    <n v="1569.1800539999999"/>
    <n v="1597.5699460000001"/>
    <n v="1536.030029"/>
    <n v="1597.5699460000001"/>
    <n v="0"/>
    <n v="0"/>
    <n v="0"/>
    <n v="14.901419792548458"/>
    <n v="23806.060413304971"/>
    <x v="1"/>
    <n v="6000"/>
  </r>
  <r>
    <x v="0"/>
    <x v="760"/>
    <n v="1597.5500489999999"/>
    <n v="1687.1800539999999"/>
    <n v="1581.280029"/>
    <n v="1630.73999"/>
    <n v="0"/>
    <n v="0"/>
    <n v="0"/>
    <n v="14.901419792548458"/>
    <n v="24300.341163486275"/>
    <x v="1"/>
    <n v="6000"/>
  </r>
  <r>
    <x v="0"/>
    <x v="761"/>
    <n v="1631.709961"/>
    <n v="1654.1899410000001"/>
    <n v="1560.329956"/>
    <n v="1606.280029"/>
    <n v="0"/>
    <n v="0"/>
    <n v="0"/>
    <n v="14.901419792548458"/>
    <n v="23935.85301651591"/>
    <x v="1"/>
    <n v="6000"/>
  </r>
  <r>
    <x v="0"/>
    <x v="762"/>
    <n v="1609.780029"/>
    <n v="1698.780029"/>
    <n v="1604.5699460000001"/>
    <n v="1685.7299800000001"/>
    <n v="0"/>
    <n v="0"/>
    <n v="0"/>
    <n v="14.901419792548458"/>
    <n v="25119.770088864316"/>
    <x v="1"/>
    <n v="6000"/>
  </r>
  <r>
    <x v="0"/>
    <x v="763"/>
    <n v="1689.420044"/>
    <n v="1709.670044"/>
    <n v="1627.469971"/>
    <n v="1632.969971"/>
    <n v="0"/>
    <n v="0"/>
    <n v="0"/>
    <n v="14.901419792548458"/>
    <n v="24333.57104649668"/>
    <x v="1"/>
    <n v="6000"/>
  </r>
  <r>
    <x v="0"/>
    <x v="764"/>
    <n v="1635.9499510000001"/>
    <n v="1729.8599850000001"/>
    <n v="1633.410034"/>
    <n v="1681.5500489999999"/>
    <n v="0"/>
    <n v="0"/>
    <n v="0"/>
    <n v="14.901419792548458"/>
    <n v="25057.48318232943"/>
    <x v="1"/>
    <n v="6000"/>
  </r>
  <r>
    <x v="0"/>
    <x v="765"/>
    <n v="1682.410034"/>
    <n v="1775.219971"/>
    <n v="1646.469971"/>
    <n v="1756.540039"/>
    <n v="0"/>
    <n v="0"/>
    <n v="0"/>
    <n v="14.901419792548458"/>
    <n v="26174.940503558439"/>
    <x v="1"/>
    <n v="6000"/>
  </r>
  <r>
    <x v="0"/>
    <x v="766"/>
    <n v="1758.6999510000001"/>
    <n v="1813.5500489999999"/>
    <n v="1746.1999510000001"/>
    <n v="1805.8100589999999"/>
    <n v="0"/>
    <n v="0"/>
    <n v="0"/>
    <n v="14.901419792548458"/>
    <n v="26909.133754765699"/>
    <x v="1"/>
    <n v="6000"/>
  </r>
  <r>
    <x v="0"/>
    <x v="767"/>
    <n v="1806.5500489999999"/>
    <n v="1849.4399410000001"/>
    <n v="1767.98999"/>
    <n v="1848.3599850000001"/>
    <n v="0"/>
    <n v="0"/>
    <n v="0"/>
    <n v="14.901419792548458"/>
    <n v="27543.188064233571"/>
    <x v="1"/>
    <n v="6000"/>
  </r>
  <r>
    <x v="0"/>
    <x v="768"/>
    <n v="1845.8599850000001"/>
    <n v="1850.839966"/>
    <n v="1770.4499510000001"/>
    <n v="1782.589966"/>
    <n v="0"/>
    <n v="0"/>
    <n v="0"/>
    <n v="14.901419792548458"/>
    <n v="26563.121401350683"/>
    <x v="1"/>
    <n v="6000"/>
  </r>
  <r>
    <x v="0"/>
    <x v="769"/>
    <n v="1782.6800539999999"/>
    <n v="1867.920044"/>
    <n v="1737.920044"/>
    <n v="1859.4499510000001"/>
    <n v="0"/>
    <n v="0"/>
    <n v="0"/>
    <n v="14.901419792548458"/>
    <n v="27708.44430308466"/>
    <x v="1"/>
    <n v="6000"/>
  </r>
  <r>
    <x v="0"/>
    <x v="770"/>
    <n v="1857.6800539999999"/>
    <n v="1883.969971"/>
    <n v="1834.4399410000001"/>
    <n v="1872.339966"/>
    <n v="0"/>
    <n v="0"/>
    <n v="0"/>
    <n v="14.901419792548458"/>
    <n v="27900.523827731908"/>
    <x v="1"/>
    <n v="6000"/>
  </r>
  <r>
    <x v="0"/>
    <x v="771"/>
    <n v="1873.959961"/>
    <n v="1897.280029"/>
    <n v="1814.3599850000001"/>
    <n v="1883.9499510000001"/>
    <n v="0"/>
    <n v="0"/>
    <n v="0"/>
    <n v="14.901419792548458"/>
    <n v="28073.529088002098"/>
    <x v="1"/>
    <n v="6000"/>
  </r>
  <r>
    <x v="0"/>
    <x v="772"/>
    <n v="1884.3900149999999"/>
    <n v="1924.030029"/>
    <n v="1859.790039"/>
    <n v="1923.5699460000001"/>
    <n v="0"/>
    <n v="0"/>
    <n v="0"/>
    <n v="14.901419792548458"/>
    <n v="28663.92326567577"/>
    <x v="1"/>
    <n v="6000"/>
  </r>
  <r>
    <x v="0"/>
    <x v="773"/>
    <n v="1923.869995"/>
    <n v="1968.170044"/>
    <n v="1915.9799800000001"/>
    <n v="1960.2299800000001"/>
    <n v="0"/>
    <n v="0"/>
    <n v="0"/>
    <n v="14.901419792548458"/>
    <n v="29210.20982191887"/>
    <x v="1"/>
    <n v="6000"/>
  </r>
  <r>
    <x v="0"/>
    <x v="774"/>
    <n v="1962.290039"/>
    <n v="1991.3900149999999"/>
    <n v="1930.670044"/>
    <n v="1930.670044"/>
    <n v="0"/>
    <n v="0"/>
    <n v="0"/>
    <n v="14.901419792548458"/>
    <n v="28769.724806542003"/>
    <x v="1"/>
    <n v="6000"/>
  </r>
  <r>
    <x v="0"/>
    <x v="775"/>
    <n v="1929.8000489999999"/>
    <n v="2005.040039"/>
    <n v="1904.780029"/>
    <n v="2003.369995"/>
    <n v="0"/>
    <n v="0"/>
    <n v="0"/>
    <n v="14.901419792548458"/>
    <n v="29853.057295290706"/>
    <x v="1"/>
    <n v="6000"/>
  </r>
  <r>
    <x v="0"/>
    <x v="776"/>
    <n v="2004.0699460000001"/>
    <n v="2019.26001"/>
    <n v="1964.040039"/>
    <n v="1972.290039"/>
    <n v="0"/>
    <n v="0"/>
    <n v="0"/>
    <n v="14.901419792548458"/>
    <n v="29389.921823800771"/>
    <x v="1"/>
    <n v="6000"/>
  </r>
  <r>
    <x v="0"/>
    <x v="777"/>
    <n v="1971.4399410000001"/>
    <n v="2018.1899410000001"/>
    <n v="1820.660034"/>
    <n v="2018.0500489999999"/>
    <n v="0"/>
    <n v="0"/>
    <n v="0"/>
    <n v="14.901419792548458"/>
    <n v="30071.810942521985"/>
    <x v="1"/>
    <n v="6000"/>
  </r>
  <r>
    <x v="0"/>
    <x v="778"/>
    <n v="2018.209961"/>
    <n v="2075.76001"/>
    <n v="2001.01001"/>
    <n v="2067.5600589999999"/>
    <n v="0"/>
    <n v="0"/>
    <n v="0"/>
    <n v="14.901419792548458"/>
    <n v="30809.580385465255"/>
    <x v="1"/>
    <n v="6000"/>
  </r>
  <r>
    <x v="0"/>
    <x v="779"/>
    <n v="2065.780029"/>
    <n v="2093.5500489999999"/>
    <n v="1972.5600589999999"/>
    <n v="2058.8999020000001"/>
    <n v="0"/>
    <n v="0"/>
    <n v="0"/>
    <n v="14.901419792548458"/>
    <n v="30680.531750538881"/>
    <x v="1"/>
    <n v="6000"/>
  </r>
  <r>
    <x v="0"/>
    <x v="780"/>
    <n v="2058.8999020000001"/>
    <n v="2072.360107"/>
    <n v="1988.119995"/>
    <n v="1994.98999"/>
    <n v="0"/>
    <n v="0"/>
    <n v="0"/>
    <n v="14.901419792548458"/>
    <n v="29728.18332292205"/>
    <x v="1"/>
    <n v="6000"/>
  </r>
  <r>
    <x v="0"/>
    <x v="781"/>
    <n v="1996.670044"/>
    <n v="2119.5900879999999"/>
    <n v="1980.900024"/>
    <n v="2104.5"/>
    <n v="0"/>
    <n v="0"/>
    <n v="0"/>
    <n v="14.901419792548458"/>
    <n v="31360.037953418228"/>
    <x v="1"/>
    <n v="6000"/>
  </r>
  <r>
    <x v="0"/>
    <x v="782"/>
    <n v="2105.2299800000001"/>
    <n v="2117.5200199999999"/>
    <n v="2039.6899410000001"/>
    <n v="2067.889893"/>
    <n v="0"/>
    <n v="0"/>
    <n v="0"/>
    <n v="14.901419792548458"/>
    <n v="30814.495380361113"/>
    <x v="1"/>
    <n v="6000"/>
  </r>
  <r>
    <x v="0"/>
    <x v="783"/>
    <n v="2067.6298830000001"/>
    <n v="2125.919922"/>
    <n v="2048.3798830000001"/>
    <n v="2085.51001"/>
    <n v="0"/>
    <n v="0"/>
    <n v="0"/>
    <n v="14.901419792548458"/>
    <n v="31077.060140571932"/>
    <x v="1"/>
    <n v="6000"/>
  </r>
  <r>
    <x v="0"/>
    <x v="784"/>
    <n v="2087.3798830000001"/>
    <n v="2134.719971"/>
    <n v="2067.929932"/>
    <n v="2107.389893"/>
    <n v="0"/>
    <n v="0"/>
    <n v="0"/>
    <n v="14.901419792548458"/>
    <n v="31403.101462166778"/>
    <x v="1"/>
    <n v="6000"/>
  </r>
  <r>
    <x v="0"/>
    <x v="785"/>
    <n v="2108.639893"/>
    <n v="2129.8701169999999"/>
    <n v="2056.320068"/>
    <n v="2063.110107"/>
    <n v="0"/>
    <n v="0"/>
    <n v="0"/>
    <n v="14.901419792548458"/>
    <n v="30743.269782656567"/>
    <x v="1"/>
    <n v="6000"/>
  </r>
  <r>
    <x v="0"/>
    <x v="786"/>
    <n v="2067"/>
    <n v="2132.820068"/>
    <n v="2044.0200199999999"/>
    <n v="2103.8400879999999"/>
    <n v="0"/>
    <n v="0"/>
    <n v="0"/>
    <n v="14.901419792548458"/>
    <n v="31350.204327680087"/>
    <x v="1"/>
    <n v="6000"/>
  </r>
  <r>
    <x v="0"/>
    <x v="787"/>
    <n v="2104.48999"/>
    <n v="2112.6599120000001"/>
    <n v="1867.01001"/>
    <n v="1972.1800539999999"/>
    <n v="0"/>
    <n v="0"/>
    <n v="0"/>
    <n v="14.901419792548458"/>
    <n v="29388.282891144885"/>
    <x v="1"/>
    <n v="6000"/>
  </r>
  <r>
    <x v="0"/>
    <x v="788"/>
    <n v="1970.089966"/>
    <n v="2020.8599850000001"/>
    <n v="1871.910034"/>
    <n v="1920.030029"/>
    <n v="0"/>
    <n v="0"/>
    <n v="0"/>
    <n v="14.901419792548458"/>
    <n v="28611.17347642799"/>
    <x v="1"/>
    <n v="6000"/>
  </r>
  <r>
    <x v="0"/>
    <x v="789"/>
    <n v="1919.650024"/>
    <n v="2094.320068"/>
    <n v="1893.6999510000001"/>
    <n v="2079.360107"/>
    <n v="0"/>
    <n v="0"/>
    <n v="0"/>
    <n v="14.901419792548458"/>
    <n v="30985.417854285479"/>
    <x v="1"/>
    <n v="6000"/>
  </r>
  <r>
    <x v="0"/>
    <x v="790"/>
    <n v="2080.76001"/>
    <n v="2116.4799800000001"/>
    <n v="2019.3900149999999"/>
    <n v="2080.4099120000001"/>
    <n v="0"/>
    <n v="0"/>
    <n v="0"/>
    <n v="14.901419792548458"/>
    <n v="31001.061439290796"/>
    <x v="1"/>
    <n v="6000"/>
  </r>
  <r>
    <x v="0"/>
    <x v="791"/>
    <n v="2082.929932"/>
    <n v="2104.2700199999999"/>
    <n v="1993.26001"/>
    <n v="2043.9399410000001"/>
    <n v="0"/>
    <n v="0"/>
    <n v="0"/>
    <n v="14.901419792548458"/>
    <n v="30457.607091597729"/>
    <x v="1"/>
    <n v="6000"/>
  </r>
  <r>
    <x v="0"/>
    <x v="792"/>
    <n v="2038.1999510000001"/>
    <n v="2038.1999510000001"/>
    <n v="1812.290039"/>
    <n v="1940.23999"/>
    <n v="0"/>
    <n v="0"/>
    <n v="0"/>
    <n v="14.901419792548458"/>
    <n v="28912.330589280024"/>
    <x v="1"/>
    <n v="6000"/>
  </r>
  <r>
    <x v="0"/>
    <x v="793"/>
    <n v="1936.9399410000001"/>
    <n v="1962.959961"/>
    <n v="1810.099976"/>
    <n v="1932.2299800000001"/>
    <n v="0"/>
    <n v="0"/>
    <n v="0"/>
    <n v="14.901419792548458"/>
    <n v="28792.97006772751"/>
    <x v="1"/>
    <n v="6000"/>
  </r>
  <r>
    <x v="0"/>
    <x v="794"/>
    <n v="1937.089966"/>
    <n v="2072.209961"/>
    <n v="1937.089966"/>
    <n v="2059.73999"/>
    <n v="0"/>
    <n v="0"/>
    <n v="0"/>
    <n v="14.901419792548458"/>
    <n v="30693.050254489564"/>
    <x v="1"/>
    <n v="6000"/>
  </r>
  <r>
    <x v="0"/>
    <x v="795"/>
    <n v="2056.6201169999999"/>
    <n v="2111.0500489999999"/>
    <n v="2033.8000489999999"/>
    <n v="2065.3000489999999"/>
    <n v="0"/>
    <n v="0"/>
    <n v="0"/>
    <n v="14.901419792548458"/>
    <n v="30775.903027719898"/>
    <x v="1"/>
    <n v="6000"/>
  </r>
  <r>
    <x v="0"/>
    <x v="796"/>
    <n v="2067.169922"/>
    <n v="2103.4799800000001"/>
    <n v="2025.910034"/>
    <n v="2096.9499510000001"/>
    <n v="0"/>
    <n v="0"/>
    <n v="0"/>
    <n v="14.901419792548458"/>
    <n v="31247.53150381492"/>
    <x v="1"/>
    <n v="6000"/>
  </r>
  <r>
    <x v="0"/>
    <x v="797"/>
    <n v="2093.9399410000001"/>
    <n v="2120.5500489999999"/>
    <n v="1991.6800539999999"/>
    <n v="2098.860107"/>
    <n v="0"/>
    <n v="0"/>
    <n v="0"/>
    <n v="14.901419792548458"/>
    <n v="31275.995540240172"/>
    <x v="1"/>
    <n v="6000"/>
  </r>
  <r>
    <x v="0"/>
    <x v="798"/>
    <n v="2099.3400879999999"/>
    <n v="2177.0900879999999"/>
    <n v="2074.0200199999999"/>
    <n v="2173.6000979999999"/>
    <n v="0"/>
    <n v="0"/>
    <n v="0"/>
    <n v="14.901419792548458"/>
    <n v="32389.727521422465"/>
    <x v="1"/>
    <n v="6000"/>
  </r>
  <r>
    <x v="0"/>
    <x v="799"/>
    <n v="2173.1499020000001"/>
    <n v="2193.8100589999999"/>
    <n v="2147.580078"/>
    <n v="2170.9499510000001"/>
    <n v="0"/>
    <n v="0"/>
    <n v="0"/>
    <n v="14.901419792548458"/>
    <n v="32350.236568463504"/>
    <x v="1"/>
    <n v="6000"/>
  </r>
  <r>
    <x v="0"/>
    <x v="800"/>
    <n v="2171.330078"/>
    <n v="2187.8701169999999"/>
    <n v="2119.1201169999999"/>
    <n v="2168.2700199999999"/>
    <n v="0"/>
    <n v="0"/>
    <n v="0"/>
    <n v="14.901419792548458"/>
    <n v="32310.301791617439"/>
    <x v="1"/>
    <n v="6000"/>
  </r>
  <r>
    <x v="0"/>
    <x v="801"/>
    <n v="2164.330078"/>
    <n v="2169.6000979999999"/>
    <n v="2114.719971"/>
    <n v="2126.1499020000001"/>
    <n v="0"/>
    <n v="0"/>
    <n v="0"/>
    <n v="14.901419792548458"/>
    <n v="31682.652231587766"/>
    <x v="1"/>
    <n v="6000"/>
  </r>
  <r>
    <x v="0"/>
    <x v="802"/>
    <n v="2128.679932"/>
    <n v="2214.1000979999999"/>
    <n v="2083.790039"/>
    <n v="2198.8100589999999"/>
    <n v="0"/>
    <n v="0"/>
    <n v="0"/>
    <n v="14.901419792548458"/>
    <n v="32765.39173323724"/>
    <x v="1"/>
    <n v="6000"/>
  </r>
  <r>
    <x v="0"/>
    <x v="803"/>
    <n v="2200.169922"/>
    <n v="2277.530029"/>
    <n v="2187.4399410000001"/>
    <n v="2238.830078"/>
    <n v="0"/>
    <n v="0"/>
    <n v="0"/>
    <n v="14.901419792548458"/>
    <n v="33361.746836462007"/>
    <x v="1"/>
    <n v="6000"/>
  </r>
  <r>
    <x v="0"/>
    <x v="804"/>
    <n v="2251.570068"/>
    <n v="2300.98999"/>
    <n v="2245.1298830000001"/>
    <n v="2278.8701169999999"/>
    <n v="0"/>
    <n v="0"/>
    <n v="0"/>
    <n v="14.901419792548458"/>
    <n v="33958.400266111021"/>
    <x v="1"/>
    <n v="6000"/>
  </r>
  <r>
    <x v="0"/>
    <x v="805"/>
    <n v="2285.5900879999999"/>
    <n v="2371.540039"/>
    <n v="2271.6499020000001"/>
    <n v="2363.639893"/>
    <n v="0"/>
    <n v="0"/>
    <n v="0"/>
    <n v="14.901419792548458"/>
    <n v="35221.590284007318"/>
    <x v="1"/>
    <n v="6000"/>
  </r>
  <r>
    <x v="0"/>
    <x v="806"/>
    <n v="2380.1298830000001"/>
    <n v="2400.9799800000001"/>
    <n v="2322.25"/>
    <n v="2362.719971"/>
    <n v="0"/>
    <n v="0"/>
    <n v="0"/>
    <n v="14.901419792548458"/>
    <n v="35207.882140108915"/>
    <x v="1"/>
    <n v="6000"/>
  </r>
  <r>
    <x v="0"/>
    <x v="807"/>
    <n v="2362.3400879999999"/>
    <n v="2398.1599120000001"/>
    <n v="2328.9499510000001"/>
    <n v="2384.1999510000001"/>
    <n v="0"/>
    <n v="0"/>
    <n v="0"/>
    <n v="14.901419792548458"/>
    <n v="35527.964339224462"/>
    <x v="1"/>
    <n v="6000"/>
  </r>
  <r>
    <x v="0"/>
    <x v="808"/>
    <n v="2388.5"/>
    <n v="2418.709961"/>
    <n v="2352.719971"/>
    <n v="2411.8000489999999"/>
    <n v="0"/>
    <n v="0"/>
    <n v="0"/>
    <n v="14.901419792548458"/>
    <n v="35939.24498583794"/>
    <x v="1"/>
    <n v="6000"/>
  </r>
  <r>
    <x v="0"/>
    <x v="809"/>
    <n v="2415.6499020000001"/>
    <n v="2453.820068"/>
    <n v="2405.6999510000001"/>
    <n v="2423.4099120000001"/>
    <n v="0"/>
    <n v="0"/>
    <n v="0"/>
    <n v="14.901419792548458"/>
    <n v="36112.248428134917"/>
    <x v="1"/>
    <n v="6000"/>
  </r>
  <r>
    <x v="0"/>
    <x v="810"/>
    <n v="2431.389893"/>
    <n v="2484.040039"/>
    <n v="2407.6999510000001"/>
    <n v="2470.3000489999999"/>
    <n v="0"/>
    <n v="0"/>
    <n v="0"/>
    <n v="14.901419792548458"/>
    <n v="36810.978043702024"/>
    <x v="1"/>
    <n v="6000"/>
  </r>
  <r>
    <x v="0"/>
    <x v="811"/>
    <n v="2477.1000979999999"/>
    <n v="2490.8701169999999"/>
    <n v="2417.3500979999999"/>
    <n v="2471.6499020000001"/>
    <n v="0"/>
    <n v="0"/>
    <n v="0"/>
    <n v="14.901419792548458"/>
    <n v="36831.092769913259"/>
    <x v="1"/>
    <n v="6000"/>
  </r>
  <r>
    <x v="0"/>
    <x v="812"/>
    <n v="2474.419922"/>
    <n v="2519.4399410000001"/>
    <n v="2446.5500489999999"/>
    <n v="2519.360107"/>
    <n v="0"/>
    <n v="0"/>
    <n v="0"/>
    <n v="14.901419792548458"/>
    <n v="37542.042563006798"/>
    <x v="1"/>
    <n v="6000"/>
  </r>
  <r>
    <x v="0"/>
    <x v="813"/>
    <n v="2521.1999510000001"/>
    <n v="2582.9799800000001"/>
    <n v="2520.3999020000001"/>
    <n v="2575.26001"/>
    <n v="0"/>
    <n v="0"/>
    <n v="0"/>
    <n v="14.901419792548458"/>
    <n v="38375.030483972536"/>
    <x v="1"/>
    <n v="6000"/>
  </r>
  <r>
    <x v="0"/>
    <x v="814"/>
    <n v="2583.209961"/>
    <n v="2657.73999"/>
    <n v="2557.4499510000001"/>
    <n v="2584.8400879999999"/>
    <n v="0"/>
    <n v="0"/>
    <n v="0"/>
    <n v="14.901419792548458"/>
    <n v="38517.787247895896"/>
    <x v="1"/>
    <n v="6000"/>
  </r>
  <r>
    <x v="0"/>
    <x v="815"/>
    <n v="2645.1000979999999"/>
    <n v="2694.969971"/>
    <n v="2605.5200199999999"/>
    <n v="2673.610107"/>
    <n v="0"/>
    <n v="0"/>
    <n v="0"/>
    <n v="14.901419792548458"/>
    <n v="39840.586566007398"/>
    <x v="1"/>
    <n v="6000"/>
  </r>
  <r>
    <x v="0"/>
    <x v="816"/>
    <n v="2683.7299800000001"/>
    <n v="2872.8701169999999"/>
    <n v="2682.360107"/>
    <n v="2823.8100589999999"/>
    <n v="0"/>
    <n v="0"/>
    <n v="0"/>
    <n v="14.901419792548458"/>
    <n v="42078.779103580026"/>
    <x v="1"/>
    <n v="6000"/>
  </r>
  <r>
    <x v="0"/>
    <x v="817"/>
    <n v="2816.4499510000001"/>
    <n v="2835.959961"/>
    <n v="2812.6999510000001"/>
    <n v="2821.9799800000001"/>
    <n v="0"/>
    <n v="0"/>
    <n v="0"/>
    <n v="14.901419792548458"/>
    <n v="42051.508328147502"/>
    <x v="1"/>
    <n v="6000"/>
  </r>
  <r>
    <x v="0"/>
    <x v="818"/>
    <n v="2715.219971"/>
    <n v="2801.8999020000001"/>
    <n v="2585.889893"/>
    <n v="2640.8701169999999"/>
    <n v="0"/>
    <n v="0"/>
    <n v="0"/>
    <n v="14.901419792548458"/>
    <n v="39352.71423101356"/>
    <x v="1"/>
    <n v="6000"/>
  </r>
  <r>
    <x v="0"/>
    <x v="819"/>
    <n v="2633.4499510000001"/>
    <n v="2717.48999"/>
    <n v="2553.8000489999999"/>
    <n v="2648.0500489999999"/>
    <n v="0"/>
    <n v="0"/>
    <n v="0"/>
    <n v="14.901419792548458"/>
    <n v="39459.705411827512"/>
    <x v="1"/>
    <n v="6000"/>
  </r>
  <r>
    <x v="0"/>
    <x v="820"/>
    <n v="2642.959961"/>
    <n v="2742.23999"/>
    <n v="2594.6201169999999"/>
    <n v="2705.2700199999999"/>
    <n v="0"/>
    <n v="0"/>
    <n v="0"/>
    <n v="14.901419792548458"/>
    <n v="40312.364220215961"/>
    <x v="1"/>
    <n v="6000"/>
  </r>
  <r>
    <x v="0"/>
    <x v="821"/>
    <n v="2718.6999510000001"/>
    <n v="2791.469971"/>
    <n v="2691.98999"/>
    <n v="2718.3701169999999"/>
    <n v="0"/>
    <n v="0"/>
    <n v="0"/>
    <n v="14.901419792548458"/>
    <n v="40507.574264936069"/>
    <x v="1"/>
    <n v="6000"/>
  </r>
  <r>
    <x v="0"/>
    <x v="822"/>
    <n v="2704.9499510000001"/>
    <n v="2848.030029"/>
    <n v="2698.9499510000001"/>
    <n v="2816.290039"/>
    <n v="0"/>
    <n v="0"/>
    <n v="0"/>
    <n v="14.901419792548458"/>
    <n v="41966.72012871167"/>
    <x v="1"/>
    <n v="6000"/>
  </r>
  <r>
    <x v="0"/>
    <x v="823"/>
    <n v="2821.169922"/>
    <n v="2916.5"/>
    <n v="2796.3400879999999"/>
    <n v="2901.5200199999999"/>
    <n v="0"/>
    <n v="0"/>
    <n v="0"/>
    <n v="14.901419792548458"/>
    <n v="43236.767854503596"/>
    <x v="1"/>
    <n v="6000"/>
  </r>
  <r>
    <x v="0"/>
    <x v="824"/>
    <n v="2896.959961"/>
    <n v="2940.9099120000001"/>
    <n v="2864.1201169999999"/>
    <n v="2913.9799800000001"/>
    <n v="0"/>
    <n v="0"/>
    <n v="0"/>
    <n v="14.901419792548458"/>
    <n v="43422.438949061958"/>
    <x v="1"/>
    <n v="6000"/>
  </r>
  <r>
    <x v="0"/>
    <x v="825"/>
    <n v="2926.290039"/>
    <n v="2939.860107"/>
    <n v="2603.540039"/>
    <n v="2711.73999"/>
    <n v="0"/>
    <n v="0"/>
    <n v="0"/>
    <n v="14.901419792548458"/>
    <n v="40408.775959231156"/>
    <x v="1"/>
    <n v="6000"/>
  </r>
  <r>
    <x v="0"/>
    <x v="826"/>
    <n v="2717.580078"/>
    <n v="2815.1499020000001"/>
    <n v="2631.0900879999999"/>
    <n v="2760.169922"/>
    <n v="0"/>
    <n v="0"/>
    <n v="0"/>
    <n v="14.901419792548458"/>
    <n v="41130.450706487733"/>
    <x v="1"/>
    <n v="6000"/>
  </r>
  <r>
    <x v="0"/>
    <x v="827"/>
    <n v="2790.5"/>
    <n v="2800.179932"/>
    <n v="2346.580078"/>
    <n v="2506.8500979999999"/>
    <n v="0"/>
    <n v="0"/>
    <n v="0"/>
    <n v="14.901419792548458"/>
    <n v="37355.625667289241"/>
    <x v="1"/>
    <n v="6000"/>
  </r>
  <r>
    <x v="0"/>
    <x v="828"/>
    <n v="2476.959961"/>
    <n v="2708.9499510000001"/>
    <n v="2443.959961"/>
    <n v="2704.1000979999999"/>
    <n v="0"/>
    <n v="0"/>
    <n v="0"/>
    <n v="14.901419792548458"/>
    <n v="40294.930721369419"/>
    <x v="1"/>
    <n v="6000"/>
  </r>
  <r>
    <x v="0"/>
    <x v="829"/>
    <n v="2702.320068"/>
    <n v="2813.48999"/>
    <n v="2681.830078"/>
    <n v="2784.48999"/>
    <n v="0"/>
    <n v="0"/>
    <n v="0"/>
    <n v="14.901419792548458"/>
    <n v="41492.854249139054"/>
    <x v="1"/>
    <n v="6000"/>
  </r>
  <r>
    <x v="0"/>
    <x v="830"/>
    <n v="2798.219971"/>
    <n v="2860.3100589999999"/>
    <n v="2722.2700199999999"/>
    <n v="2834.3999020000001"/>
    <n v="0"/>
    <n v="0"/>
    <n v="0"/>
    <n v="14.901419792548458"/>
    <n v="42236.582799660209"/>
    <x v="1"/>
    <n v="6000"/>
  </r>
  <r>
    <x v="0"/>
    <x v="831"/>
    <n v="2848.6298830000001"/>
    <n v="2949.5200199999999"/>
    <n v="2848.6298830000001"/>
    <n v="2945.830078"/>
    <n v="0"/>
    <n v="0"/>
    <n v="0"/>
    <n v="14.901419792548458"/>
    <n v="43897.050629793768"/>
    <x v="1"/>
    <n v="6000"/>
  </r>
  <r>
    <x v="0"/>
    <x v="832"/>
    <n v="2952.330078"/>
    <n v="2954.1298830000001"/>
    <n v="2750.5200199999999"/>
    <n v="2752.0600589999999"/>
    <n v="0"/>
    <n v="0"/>
    <n v="0"/>
    <n v="14.901419792548458"/>
    <n v="41009.602233464677"/>
    <x v="1"/>
    <n v="6000"/>
  </r>
  <r>
    <x v="0"/>
    <x v="833"/>
    <n v="2751.530029"/>
    <n v="2964.1499020000001"/>
    <n v="2728.8100589999999"/>
    <n v="2941.76001"/>
    <n v="0"/>
    <n v="0"/>
    <n v="0"/>
    <n v="14.901419792548458"/>
    <n v="43836.400837941546"/>
    <x v="1"/>
    <n v="6000"/>
  </r>
  <r>
    <x v="0"/>
    <x v="834"/>
    <n v="2971.4099120000001"/>
    <n v="3027.9799800000001"/>
    <n v="2952.219971"/>
    <n v="2980.3798830000001"/>
    <n v="0"/>
    <n v="0"/>
    <n v="0"/>
    <n v="14.901419792548458"/>
    <n v="44411.891777849458"/>
    <x v="1"/>
    <n v="6000"/>
  </r>
  <r>
    <x v="0"/>
    <x v="835"/>
    <n v="2980.320068"/>
    <n v="3013.5900879999999"/>
    <n v="2822.1201169999999"/>
    <n v="2926.459961"/>
    <n v="0"/>
    <n v="0"/>
    <n v="0"/>
    <n v="14.901419792548458"/>
    <n v="43608.408384945986"/>
    <x v="1"/>
    <n v="6000"/>
  </r>
  <r>
    <x v="0"/>
    <x v="836"/>
    <n v="2909.01001"/>
    <n v="3021.98999"/>
    <n v="2891.8500979999999"/>
    <n v="2976.73999"/>
    <n v="0"/>
    <n v="0"/>
    <n v="0"/>
    <n v="14.901419792548458"/>
    <n v="44357.652204256497"/>
    <x v="1"/>
    <n v="6000"/>
  </r>
  <r>
    <x v="0"/>
    <x v="837"/>
    <n v="2983.6899410000001"/>
    <n v="3050.1000979999999"/>
    <n v="2855.9399410000001"/>
    <n v="3037.5600589999999"/>
    <n v="0"/>
    <n v="0"/>
    <n v="0"/>
    <n v="14.901419792548458"/>
    <n v="45263.957584237258"/>
    <x v="1"/>
    <n v="6000"/>
  </r>
  <r>
    <x v="0"/>
    <x v="838"/>
    <n v="3050.719971"/>
    <n v="3154.26001"/>
    <n v="3050.719971"/>
    <n v="3140.9799800000001"/>
    <n v="0"/>
    <n v="0"/>
    <n v="0"/>
    <n v="14.901419792548458"/>
    <n v="46805.061241970463"/>
    <x v="1"/>
    <n v="6000"/>
  </r>
  <r>
    <x v="0"/>
    <x v="839"/>
    <n v="3143.8500979999999"/>
    <n v="3247.929932"/>
    <n v="3070.330078"/>
    <n v="3230.780029"/>
    <n v="0"/>
    <n v="0"/>
    <n v="0"/>
    <n v="14.901419792548458"/>
    <n v="48143.209469510883"/>
    <x v="1"/>
    <n v="6000"/>
  </r>
  <r>
    <x v="0"/>
    <x v="840"/>
    <n v="3244.669922"/>
    <n v="3337.7700199999999"/>
    <n v="3214.639893"/>
    <n v="3225.5200199999999"/>
    <n v="0"/>
    <n v="0"/>
    <n v="0"/>
    <n v="14.901419792548458"/>
    <n v="48064.827867289299"/>
    <x v="1"/>
    <n v="6000"/>
  </r>
  <r>
    <x v="0"/>
    <x v="841"/>
    <n v="3235.65991210937"/>
    <n v="3393.52001953125"/>
    <n v="2855.84008789062"/>
    <n v="2954.21997070312"/>
    <n v="0"/>
    <n v="0"/>
    <n v="0"/>
    <n v="14.901419792548458"/>
    <n v="44022.071942977396"/>
    <x v="1"/>
    <n v="6000"/>
  </r>
  <r>
    <x v="0"/>
    <x v="842"/>
    <n v="2974.28002929687"/>
    <n v="3136.71997070312"/>
    <n v="2191.86010742187"/>
    <n v="2584.59008789062"/>
    <n v="0"/>
    <n v="0"/>
    <n v="0"/>
    <n v="14.901419792548458"/>
    <n v="38514.06189131784"/>
    <x v="1"/>
    <n v="6000"/>
  </r>
  <r>
    <x v="0"/>
    <x v="843"/>
    <n v="2498.080078125"/>
    <n v="2954.86010742187"/>
    <n v="2447.48999023437"/>
    <n v="2912.42993164062"/>
    <n v="0"/>
    <n v="0"/>
    <n v="0"/>
    <n v="14.901419792548458"/>
    <n v="43399.341027760085"/>
    <x v="1"/>
    <n v="6000"/>
  </r>
  <r>
    <x v="0"/>
    <x v="844"/>
    <n v="2869.09008789062"/>
    <n v="3068.669921875"/>
    <n v="2766.63989257812"/>
    <n v="3044.31005859375"/>
    <n v="0"/>
    <n v="0"/>
    <n v="0"/>
    <n v="14.901419792548458"/>
    <n v="45364.542161783262"/>
    <x v="1"/>
    <n v="6000"/>
  </r>
  <r>
    <x v="0"/>
    <x v="845"/>
    <n v="3038.78002929687"/>
    <n v="3233.1298828125"/>
    <n v="2965.65991210937"/>
    <n v="3100.2900390625"/>
    <n v="0"/>
    <n v="0"/>
    <n v="0"/>
    <n v="14.901419792548458"/>
    <n v="46198.723350726767"/>
    <x v="1"/>
    <n v="6000"/>
  </r>
  <r>
    <x v="0"/>
    <x v="846"/>
    <n v="3105.919921875"/>
    <n v="3279.98999023437"/>
    <n v="3101.169921875"/>
    <n v="3271.1201171875"/>
    <n v="0"/>
    <n v="0"/>
    <n v="0"/>
    <n v="14.901419792548458"/>
    <n v="48744.334058061242"/>
    <x v="1"/>
    <n v="6000"/>
  </r>
  <r>
    <x v="0"/>
    <x v="847"/>
    <n v="3288.26000976562"/>
    <n v="3514.77001953125"/>
    <n v="3284.53002929687"/>
    <n v="3500.31005859375"/>
    <n v="0"/>
    <n v="0"/>
    <n v="0"/>
    <n v="14.901419792548458"/>
    <n v="52159.589587185357"/>
    <x v="1"/>
    <n v="6000"/>
  </r>
  <r>
    <x v="0"/>
    <x v="848"/>
    <n v="3507.43994140625"/>
    <n v="3588.11010742187"/>
    <n v="3209.44995117187"/>
    <n v="3363"/>
    <n v="0"/>
    <n v="0"/>
    <n v="0"/>
    <n v="14.901419792548458"/>
    <n v="50113.474762340462"/>
    <x v="1"/>
    <n v="6000"/>
  </r>
  <r>
    <x v="0"/>
    <x v="849"/>
    <n v="3385.8701171875"/>
    <n v="3549.85009765625"/>
    <n v="3233.93994140625"/>
    <n v="3269.9599609375"/>
    <n v="0"/>
    <n v="0"/>
    <n v="0"/>
    <n v="14.901419792548458"/>
    <n v="48727.046082755041"/>
    <x v="1"/>
    <n v="6000"/>
  </r>
  <r>
    <x v="0"/>
    <x v="850"/>
    <n v="3296.19995117187"/>
    <n v="3645.98999023437"/>
    <n v="3279.73999023437"/>
    <n v="3621.6298828125"/>
    <n v="0"/>
    <n v="0"/>
    <n v="0"/>
    <n v="14.901419792548458"/>
    <n v="53967.427217027136"/>
    <x v="1"/>
    <n v="6000"/>
  </r>
  <r>
    <x v="0"/>
    <x v="851"/>
    <n v="3645.8701171875"/>
    <n v="3760.19995117187"/>
    <n v="3633.39990234375"/>
    <n v="3756.07006835937"/>
    <n v="0"/>
    <n v="0"/>
    <n v="0"/>
    <n v="14.901419792548458"/>
    <n v="55970.776858849153"/>
    <x v="1"/>
    <n v="6000"/>
  </r>
  <r>
    <x v="0"/>
    <x v="852"/>
    <n v="3764.61010742187"/>
    <n v="3870.89990234375"/>
    <n v="3662.7099609375"/>
    <n v="3714.23999023437"/>
    <n v="0"/>
    <n v="0"/>
    <n v="0"/>
    <n v="14.901419792548458"/>
    <n v="55347.449304753434"/>
    <x v="1"/>
    <n v="6000"/>
  </r>
  <r>
    <x v="0"/>
    <x v="853"/>
    <n v="3731.169921875"/>
    <n v="3950.42993164062"/>
    <n v="3725.6201171875"/>
    <n v="3811.14990234375"/>
    <n v="0"/>
    <n v="0"/>
    <n v="0"/>
    <n v="14.901419792548458"/>
    <n v="56791.544587154276"/>
    <x v="1"/>
    <n v="6000"/>
  </r>
  <r>
    <x v="0"/>
    <x v="854"/>
    <n v="3842.51000976562"/>
    <n v="3994.40991210937"/>
    <n v="3723.34008789062"/>
    <n v="3972.88989257812"/>
    <n v="0"/>
    <n v="0"/>
    <n v="0"/>
    <n v="14.901419792548458"/>
    <n v="59201.700078879316"/>
    <x v="1"/>
    <n v="6000"/>
  </r>
  <r>
    <x v="0"/>
    <x v="855"/>
    <n v="3992.78002929687"/>
    <n v="4218.77978515625"/>
    <n v="3992.78002929687"/>
    <n v="4181.169921875"/>
    <n v="0"/>
    <n v="0"/>
    <n v="0"/>
    <n v="14.901419792548458"/>
    <n v="62305.368229836415"/>
    <x v="1"/>
    <n v="6000"/>
  </r>
  <r>
    <x v="0"/>
    <x v="856"/>
    <n v="4191.97998046875"/>
    <n v="4238.0400390625"/>
    <n v="4056.8798828125"/>
    <n v="4204.10986328125"/>
    <n v="0"/>
    <n v="0"/>
    <n v="0"/>
    <n v="14.901419792548458"/>
    <n v="62647.205926747411"/>
    <x v="1"/>
    <n v="6000"/>
  </r>
  <r>
    <x v="0"/>
    <x v="857"/>
    <n v="4216.52001953125"/>
    <n v="4302.43017578125"/>
    <n v="4164.39990234375"/>
    <n v="4297.5"/>
    <n v="0"/>
    <n v="0"/>
    <n v="0"/>
    <n v="14.901419792548458"/>
    <n v="64038.851558476999"/>
    <x v="1"/>
    <n v="6000"/>
  </r>
  <r>
    <x v="0"/>
    <x v="858"/>
    <n v="4300.72998046875"/>
    <n v="4429.97021484375"/>
    <n v="4233.1298828125"/>
    <n v="4395.259765625"/>
    <n v="0"/>
    <n v="0"/>
    <n v="0"/>
    <n v="14.901419792548458"/>
    <n v="65495.610864876267"/>
    <x v="1"/>
    <n v="6000"/>
  </r>
  <r>
    <x v="0"/>
    <x v="859"/>
    <n v="4406.85986328125"/>
    <n v="4537.35986328125"/>
    <n v="4367.72998046875"/>
    <n v="4522.68017578125"/>
    <n v="0"/>
    <n v="0"/>
    <n v="0"/>
    <n v="14.901419792548458"/>
    <n v="67394.355886753256"/>
    <x v="1"/>
    <n v="6000"/>
  </r>
  <r>
    <x v="0"/>
    <x v="860"/>
    <n v="4528.7998046875"/>
    <n v="4545.85009765625"/>
    <n v="4305.91015625"/>
    <n v="4307.5400390625"/>
    <n v="0"/>
    <n v="0"/>
    <n v="0"/>
    <n v="14.901419792548458"/>
    <n v="64188.462395280891"/>
    <x v="1"/>
    <n v="6000"/>
  </r>
  <r>
    <x v="0"/>
    <x v="861"/>
    <n v="4317.16015625"/>
    <n v="4608.080078125"/>
    <n v="4278.93994140625"/>
    <n v="4605.3798828125"/>
    <n v="0"/>
    <n v="0"/>
    <n v="0"/>
    <n v="14.901419792548458"/>
    <n v="68626.698937946683"/>
    <x v="1"/>
    <n v="6000"/>
  </r>
  <r>
    <x v="0"/>
    <x v="862"/>
    <n v="4610.6201171875"/>
    <n v="4743.830078125"/>
    <n v="4560"/>
    <n v="4567"/>
    <n v="0"/>
    <n v="0"/>
    <n v="0"/>
    <n v="14.901419792548458"/>
    <n v="68054.784192568812"/>
    <x v="1"/>
    <n v="6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B6D004-4A32-4372-AB40-60C085F3E695}" name="PivotTable1" cacheId="30" applyNumberFormats="0" applyBorderFormats="0" applyFontFormats="0" applyPatternFormats="0" applyAlignmentFormats="0" applyWidthHeightFormats="1" dataCaption="Values" updatedVersion="7" minRefreshableVersion="3" useAutoFormatting="1" rowGrandTotals="0" itemPrintTitles="1" createdVersion="6" indent="0" outline="1" outlineData="1" multipleFieldFilters="0" chartFormat="4">
  <location ref="J4:L387" firstHeaderRow="0" firstDataRow="1" firstDataCol="1" rowPageCount="2" colPageCount="1"/>
  <pivotFields count="13">
    <pivotField axis="axisPage" showAll="0">
      <items count="27">
        <item x="0"/>
        <item m="1" x="8"/>
        <item m="1" x="11"/>
        <item m="1" x="14"/>
        <item m="1" x="17"/>
        <item m="1" x="20"/>
        <item m="1" x="23"/>
        <item m="1" x="25"/>
        <item m="1" x="2"/>
        <item m="1" x="4"/>
        <item m="1" x="7"/>
        <item m="1" x="10"/>
        <item m="1" x="13"/>
        <item m="1" x="16"/>
        <item m="1" x="19"/>
        <item m="1" x="22"/>
        <item m="1" x="24"/>
        <item m="1" x="1"/>
        <item m="1" x="3"/>
        <item m="1" x="5"/>
        <item m="1" x="9"/>
        <item m="1" x="12"/>
        <item m="1" x="15"/>
        <item m="1" x="18"/>
        <item m="1" x="21"/>
        <item m="1" x="6"/>
        <item t="default"/>
      </items>
    </pivotField>
    <pivotField axis="axisRow" numFmtId="167" showAll="0" sortType="ascending">
      <items count="800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m="1" x="5313"/>
        <item m="1" x="5586"/>
        <item m="1" x="5700"/>
        <item m="1" x="915"/>
        <item m="1" x="5883"/>
        <item m="1" x="1083"/>
        <item m="1" x="5972"/>
        <item m="1" x="6052"/>
        <item m="1" x="1348"/>
        <item m="1" x="6231"/>
        <item m="1" x="1447"/>
        <item x="372"/>
        <item m="1" x="1033"/>
        <item m="1" x="6006"/>
        <item m="1" x="1217"/>
        <item m="1" x="6084"/>
        <item m="1" x="1294"/>
        <item m="1" x="6177"/>
        <item m="1" x="1484"/>
        <item m="1" x="6359"/>
        <item m="1" x="1591"/>
        <item m="1" x="6445"/>
        <item m="1" x="1694"/>
        <item m="1" x="6653"/>
        <item m="1" x="1931"/>
        <item m="1" x="6775"/>
        <item m="1" x="2064"/>
        <item m="1" x="6903"/>
        <item m="1" x="2373"/>
        <item m="1" x="7212"/>
        <item m="1" x="2551"/>
        <item m="1" x="7390"/>
        <item m="1" x="2733"/>
        <item x="373"/>
        <item m="1" x="1223"/>
        <item m="1" x="6090"/>
        <item m="1" x="1300"/>
        <item m="1" x="6182"/>
        <item m="1" x="1383"/>
        <item m="1" x="6366"/>
        <item m="1" x="1598"/>
        <item m="1" x="6452"/>
        <item m="1" x="1701"/>
        <item m="1" x="6551"/>
        <item m="1" x="6784"/>
        <item m="1" x="2073"/>
        <item m="1" x="6911"/>
        <item m="1" x="2219"/>
        <item m="1" x="7223"/>
        <item m="1" x="2563"/>
        <item m="1" x="7402"/>
        <item m="1" x="2742"/>
        <item m="1" x="7587"/>
        <item x="374"/>
        <item m="1" x="1391"/>
        <item m="1" x="6274"/>
        <item m="1" x="1500"/>
        <item m="1" x="6374"/>
        <item m="1" x="1606"/>
        <item m="1" x="6560"/>
        <item m="1" x="1818"/>
        <item m="1" x="6667"/>
        <item m="1" x="1950"/>
        <item m="1" x="6795"/>
        <item m="1" x="2228"/>
        <item m="1" x="7070"/>
        <item m="1" x="2392"/>
        <item m="1" x="7234"/>
        <item m="1" x="2578"/>
        <item m="1" x="7599"/>
        <item m="1" x="2947"/>
        <item m="1" x="7805"/>
        <item m="1" x="3146"/>
        <item m="1" x="7986"/>
        <item m="1" x="3512"/>
        <item x="375"/>
        <item m="1" x="1614"/>
        <item m="1" x="6466"/>
        <item m="1" x="1828"/>
        <item m="1" x="6677"/>
        <item m="1" x="1960"/>
        <item m="1" x="6805"/>
        <item m="1" x="2092"/>
        <item m="1" x="7082"/>
        <item m="1" x="2405"/>
        <item m="1" x="7247"/>
        <item m="1" x="2591"/>
        <item m="1" x="2962"/>
        <item m="1" x="7819"/>
        <item m="1" x="3157"/>
        <item m="1" x="7995"/>
        <item m="1" x="3338"/>
        <item m="1" x="3727"/>
        <item m="1" x="3924"/>
        <item x="376"/>
        <item m="1" x="1971"/>
        <item m="1" x="6815"/>
        <item m="1" x="2105"/>
        <item m="1" x="6943"/>
        <item m="1" x="2255"/>
        <item m="1" x="7261"/>
        <item m="1" x="2606"/>
        <item m="1" x="7444"/>
        <item m="1" x="2781"/>
        <item m="1" x="7630"/>
        <item m="1" x="3169"/>
        <item m="1" x="3350"/>
        <item m="1" x="3539"/>
        <item m="1" x="3935"/>
        <item m="1" x="4129"/>
        <item x="377"/>
        <item m="1" x="2117"/>
        <item m="1" x="6956"/>
        <item m="1" x="2269"/>
        <item m="1" x="7110"/>
        <item m="1" x="2623"/>
        <item m="1" x="7460"/>
        <item m="1" x="2796"/>
        <item m="1" x="7645"/>
        <item m="1" x="2993"/>
        <item m="1" x="3364"/>
        <item m="1" x="3551"/>
        <item m="1" x="3948"/>
        <item m="1" x="4140"/>
        <item m="1" x="4327"/>
        <item m="1" x="4726"/>
        <item x="378"/>
        <item m="1" x="2448"/>
        <item m="1" x="2811"/>
        <item m="1" x="7662"/>
        <item m="1" x="3010"/>
        <item m="1" x="7866"/>
        <item m="1" x="3200"/>
        <item m="1" x="3566"/>
        <item m="1" x="3768"/>
        <item m="1" x="4150"/>
        <item m="1" x="4339"/>
        <item m="1" x="4540"/>
        <item m="1" x="4931"/>
        <item m="1" x="5104"/>
        <item x="379"/>
        <item m="1" x="7680"/>
        <item m="1" x="3026"/>
        <item m="1" x="7879"/>
        <item m="1" x="3214"/>
        <item m="1" x="3584"/>
        <item m="1" x="3784"/>
        <item m="1" x="3977"/>
        <item m="1" x="4353"/>
        <item m="1" x="4554"/>
        <item m="1" x="4943"/>
        <item m="1" x="5112"/>
        <item m="1" x="5273"/>
        <item x="380"/>
        <item m="1" x="3227"/>
        <item m="1" x="3410"/>
        <item m="1" x="3799"/>
        <item m="1" x="3992"/>
        <item m="1" x="4366"/>
        <item m="1" x="4570"/>
        <item m="1" x="4764"/>
        <item m="1" x="5125"/>
        <item m="1" x="5282"/>
        <item m="1" x="5561"/>
        <item m="1" x="5680"/>
        <item x="381"/>
        <item m="1" x="3612"/>
        <item m="1" x="4008"/>
        <item m="1" x="4195"/>
        <item m="1" x="4585"/>
        <item m="1" x="4780"/>
        <item m="1" x="4970"/>
        <item m="1" x="5291"/>
        <item m="1" x="5434"/>
        <item m="1" x="5686"/>
        <item m="1" x="901"/>
        <item m="1" x="5794"/>
        <item m="1" x="988"/>
        <item m="1" x="5878"/>
        <item x="382"/>
        <item m="1" x="4025"/>
        <item m="1" x="4211"/>
        <item m="1" x="4398"/>
        <item m="1" x="4796"/>
        <item m="1" x="4984"/>
        <item m="1" x="5306"/>
        <item m="1" x="5445"/>
        <item m="1" x="5580"/>
        <item m="1" x="910"/>
        <item m="1" x="5803"/>
        <item m="1" x="993"/>
        <item m="1" x="1079"/>
        <item m="1" x="6049"/>
        <item x="383"/>
        <item m="1" x="4412"/>
        <item m="1" x="4617"/>
        <item m="1" x="4998"/>
        <item m="1" x="5163"/>
        <item m="1" x="5457"/>
        <item m="1" x="5593"/>
        <item m="1" x="5707"/>
        <item m="1" x="999"/>
        <item m="1" x="5888"/>
        <item m="1" x="1089"/>
        <item m="1" x="5977"/>
        <item m="1" x="6145"/>
        <item m="1" x="1352"/>
        <item m="1" x="6235"/>
        <item m="1" x="1450"/>
        <item x="384"/>
        <item m="1" x="1128"/>
        <item m="1" x="6009"/>
        <item m="1" x="1220"/>
        <item m="1" x="6088"/>
        <item m="1" x="1298"/>
        <item m="1" x="6264"/>
        <item m="1" x="1487"/>
        <item m="1" x="6362"/>
        <item m="1" x="1595"/>
        <item m="1" x="6449"/>
        <item m="1" x="1807"/>
        <item m="1" x="6656"/>
        <item m="1" x="1935"/>
        <item m="1" x="6780"/>
        <item m="1" x="2069"/>
        <item m="1" x="7055"/>
        <item m="1" x="2377"/>
        <item m="1" x="7217"/>
        <item m="1" x="2557"/>
        <item m="1" x="7397"/>
        <item x="385"/>
        <item m="1" x="1226"/>
        <item m="1" x="6093"/>
        <item m="1" x="1304"/>
        <item m="1" x="6186"/>
        <item m="1" x="1496"/>
        <item m="1" x="6370"/>
        <item m="1" x="1602"/>
        <item m="1" x="6456"/>
        <item m="1" x="1705"/>
        <item m="1" x="1944"/>
        <item m="1" x="6790"/>
        <item m="1" x="2078"/>
        <item m="1" x="6916"/>
        <item m="1" x="2387"/>
        <item m="1" x="7228"/>
        <item m="1" x="2570"/>
        <item m="1" x="7410"/>
        <item m="1" x="2748"/>
        <item x="386"/>
        <item m="1" x="1396"/>
        <item m="1" x="6278"/>
        <item m="1" x="1504"/>
        <item m="1" x="6378"/>
        <item m="1" x="1713"/>
        <item m="1" x="6565"/>
        <item m="1" x="1823"/>
        <item m="1" x="6672"/>
        <item m="1" x="1955"/>
        <item m="1" x="6925"/>
        <item m="1" x="2235"/>
        <item m="1" x="7075"/>
        <item m="1" x="2398"/>
        <item m="1" x="7241"/>
        <item m="1" x="2760"/>
        <item m="1" x="7606"/>
        <item m="1" x="2954"/>
        <item m="1" x="7811"/>
        <item m="1" x="3152"/>
        <item m="1" x="3518"/>
        <item x="387"/>
        <item m="1" x="1619"/>
        <item m="1" x="6575"/>
        <item m="1" x="1834"/>
        <item m="1" x="6683"/>
        <item m="1" x="1964"/>
        <item m="1" x="2248"/>
        <item m="1" x="7090"/>
        <item m="1" x="2412"/>
        <item m="1" x="7253"/>
        <item m="1" x="2598"/>
        <item m="1" x="7622"/>
        <item m="1" x="2972"/>
        <item m="1" x="7826"/>
        <item m="1" x="3162"/>
        <item m="1" x="3531"/>
        <item m="1" x="3734"/>
        <item m="1" x="3929"/>
        <item x="388"/>
        <item m="1" x="6695"/>
        <item m="1" x="1978"/>
        <item m="1" x="6822"/>
        <item m="1" x="2111"/>
        <item m="1" x="6950"/>
        <item m="1" x="2426"/>
        <item m="1" x="7269"/>
        <item m="1" x="2614"/>
        <item m="1" x="7453"/>
        <item m="1" x="2789"/>
        <item m="1" x="7842"/>
        <item m="1" x="3177"/>
        <item m="1" x="3357"/>
        <item m="1" x="3747"/>
        <item m="1" x="3941"/>
        <item m="1" x="4135"/>
        <item x="389"/>
        <item m="1" x="2123"/>
        <item m="1" x="6961"/>
        <item m="1" x="2276"/>
        <item m="1" x="7284"/>
        <item m="1" x="2632"/>
        <item m="1" x="7467"/>
        <item m="1" x="2803"/>
        <item m="1" x="7653"/>
        <item m="1" x="3193"/>
        <item m="1" x="3371"/>
        <item m="1" x="3558"/>
        <item m="1" x="3957"/>
        <item m="1" x="4144"/>
        <item m="1" x="4533"/>
        <item m="1" x="4732"/>
        <item x="390"/>
        <item m="1" x="2456"/>
        <item m="1" x="2818"/>
        <item m="1" x="7670"/>
        <item m="1" x="3018"/>
        <item m="1" x="7873"/>
        <item m="1" x="3386"/>
        <item m="1" x="3574"/>
        <item m="1" x="3776"/>
        <item m="1" x="4158"/>
        <item m="1" x="4346"/>
        <item m="1" x="4744"/>
        <item m="1" x="4937"/>
        <item m="1" x="5108"/>
        <item x="391"/>
        <item m="1" x="2834"/>
        <item m="1" x="7687"/>
        <item m="1" x="3033"/>
        <item m="1" x="7886"/>
        <item m="1" x="3220"/>
        <item m="1" x="3591"/>
        <item m="1" x="3791"/>
        <item m="1" x="4174"/>
        <item m="1" x="4359"/>
        <item m="1" x="4562"/>
        <item m="1" x="4950"/>
        <item m="1" x="5118"/>
        <item m="1" x="5418"/>
        <item x="392"/>
        <item m="1" x="3235"/>
        <item m="1" x="3806"/>
        <item m="1" x="4000"/>
        <item m="1" x="4375"/>
        <item m="1" x="4577"/>
        <item m="1" x="4962"/>
        <item m="1" x="5132"/>
        <item m="1" x="5286"/>
        <item m="1" x="5566"/>
        <item m="1" x="5683"/>
        <item x="393"/>
        <item m="1" x="3823"/>
        <item m="1" x="4016"/>
        <item m="1" x="4203"/>
        <item m="1" x="4593"/>
        <item m="1" x="4788"/>
        <item m="1" x="5145"/>
        <item m="1" x="5298"/>
        <item m="1" x="5440"/>
        <item m="1" x="5690"/>
        <item m="1" x="905"/>
        <item m="1" x="5799"/>
        <item m="1" x="991"/>
        <item x="394"/>
        <item m="1" x="4032"/>
        <item m="1" x="4219"/>
        <item m="1" x="4610"/>
        <item m="1" x="4803"/>
        <item m="1" x="4991"/>
        <item m="1" x="5314"/>
        <item m="1" x="5450"/>
        <item m="1" x="5701"/>
        <item m="1" x="916"/>
        <item m="1" x="5806"/>
        <item m="1" x="5884"/>
        <item m="1" x="1186"/>
        <item m="1" x="6053"/>
        <item x="395"/>
        <item m="1" x="4420"/>
        <item m="1" x="4819"/>
        <item m="1" x="5005"/>
        <item m="1" x="5170"/>
        <item m="1" x="5464"/>
        <item m="1" x="5599"/>
        <item m="1" x="5812"/>
        <item m="1" x="1004"/>
        <item m="1" x="5893"/>
        <item m="1" x="1094"/>
        <item m="1" x="1270"/>
        <item m="1" x="6149"/>
        <item m="1" x="1356"/>
        <item m="1" x="6238"/>
        <item m="1" x="1453"/>
        <item x="396"/>
        <item m="1" x="5922"/>
        <item m="1" x="1132"/>
        <item m="1" x="6013"/>
        <item m="1" x="1224"/>
        <item m="1" x="6091"/>
        <item m="1" x="1384"/>
        <item m="1" x="6267"/>
        <item m="1" x="1491"/>
        <item m="1" x="6367"/>
        <item m="1" x="1599"/>
        <item m="1" x="6552"/>
        <item m="1" x="1810"/>
        <item m="1" x="6660"/>
        <item m="1" x="1940"/>
        <item m="1" x="6785"/>
        <item m="1" x="2220"/>
        <item m="1" x="7059"/>
        <item m="1" x="2382"/>
        <item m="1" x="7224"/>
        <item m="1" x="2564"/>
        <item m="1" x="7588"/>
        <item x="397"/>
        <item m="1" x="1229"/>
        <item m="1" x="6095"/>
        <item m="1" x="1307"/>
        <item m="1" x="6275"/>
        <item m="1" x="1501"/>
        <item m="1" x="6375"/>
        <item m="1" x="1607"/>
        <item m="1" x="6458"/>
        <item m="1" x="1819"/>
        <item m="1" x="6668"/>
        <item m="1" x="1951"/>
        <item m="1" x="6796"/>
        <item m="1" x="2082"/>
        <item m="1" x="2393"/>
        <item m="1" x="7235"/>
        <item m="1" x="2579"/>
        <item m="1" x="7416"/>
        <item m="1" x="2948"/>
        <item x="398"/>
        <item m="1" x="1400"/>
        <item m="1" x="6283"/>
        <item m="1" x="1509"/>
        <item m="1" x="6467"/>
        <item m="1" x="1717"/>
        <item m="1" x="6570"/>
        <item m="1" x="1829"/>
        <item m="1" x="6678"/>
        <item m="1" x="2093"/>
        <item m="1" x="6930"/>
        <item m="1" x="2240"/>
        <item m="1" x="7083"/>
        <item m="1" x="2406"/>
        <item m="1" x="7429"/>
        <item m="1" x="2766"/>
        <item m="1" x="7613"/>
        <item m="1" x="2963"/>
        <item m="1" x="7820"/>
        <item m="1" x="3339"/>
        <item m="1" x="3524"/>
        <item x="399"/>
        <item m="1" x="1729"/>
        <item m="1" x="6580"/>
        <item m="1" x="1839"/>
        <item m="1" x="6689"/>
        <item m="1" x="1972"/>
        <item m="1" x="6944"/>
        <item m="1" x="2256"/>
        <item m="1" x="7096"/>
        <item m="1" x="2418"/>
        <item m="1" x="7262"/>
        <item m="1" x="2782"/>
        <item m="1" x="7631"/>
        <item m="1" x="2979"/>
        <item m="1" x="7833"/>
        <item m="1" x="3170"/>
        <item m="1" x="3540"/>
        <item m="1" x="3740"/>
        <item x="400"/>
        <item m="1" x="1850"/>
        <item m="1" x="6700"/>
        <item m="1" x="1985"/>
        <item m="1" x="6829"/>
        <item m="1" x="2118"/>
        <item m="1" x="7111"/>
        <item m="1" x="2433"/>
        <item m="1" x="7276"/>
        <item m="1" x="2624"/>
        <item m="1" x="7461"/>
        <item m="1" x="2994"/>
        <item m="1" x="7850"/>
        <item m="1" x="3184"/>
        <item m="1" x="3365"/>
        <item m="1" x="3754"/>
        <item m="1" x="3949"/>
        <item x="401"/>
        <item m="1" x="2129"/>
        <item m="1" x="6968"/>
        <item m="1" x="2449"/>
        <item m="1" x="7291"/>
        <item m="1" x="2637"/>
        <item m="1" x="7474"/>
        <item m="1" x="2812"/>
        <item m="1" x="7867"/>
        <item m="1" x="3201"/>
        <item m="1" x="3378"/>
        <item m="1" x="3769"/>
        <item m="1" x="3963"/>
        <item m="1" x="4151"/>
        <item m="1" x="4541"/>
        <item m="1" x="4737"/>
        <item x="402"/>
        <item m="1" x="7487"/>
        <item m="1" x="2826"/>
        <item m="1" x="7681"/>
        <item m="1" x="3027"/>
        <item m="1" x="3393"/>
        <item m="1" x="3585"/>
        <item m="1" x="3978"/>
        <item m="1" x="4165"/>
        <item m="1" x="4354"/>
        <item m="1" x="4750"/>
        <item m="1" x="4944"/>
        <item x="403"/>
        <item m="1" x="2840"/>
        <item m="1" x="7694"/>
        <item m="1" x="3042"/>
        <item m="1" x="7893"/>
        <item m="1" x="3411"/>
        <item m="1" x="3598"/>
        <item m="1" x="3800"/>
        <item m="1" x="4181"/>
        <item m="1" x="4367"/>
        <item m="1" x="4765"/>
        <item m="1" x="4955"/>
        <item m="1" x="5126"/>
        <item m="1" x="5423"/>
        <item x="404"/>
        <item m="1" x="3243"/>
        <item m="1" x="3613"/>
        <item m="1" x="3815"/>
        <item m="1" x="4196"/>
        <item m="1" x="4382"/>
        <item m="1" x="4586"/>
        <item m="1" x="4971"/>
        <item m="1" x="5138"/>
        <item m="1" x="5435"/>
        <item m="1" x="5570"/>
        <item m="1" x="5687"/>
        <item x="405"/>
        <item m="1" x="3829"/>
        <item m="1" x="4026"/>
        <item m="1" x="4399"/>
        <item m="1" x="4601"/>
        <item m="1" x="4797"/>
        <item m="1" x="5150"/>
        <item m="1" x="5307"/>
        <item m="1" x="5581"/>
        <item m="1" x="5694"/>
        <item m="1" x="911"/>
        <item m="1" x="5804"/>
        <item m="1" x="1080"/>
        <item x="406"/>
        <item m="1" x="4040"/>
        <item m="1" x="4227"/>
        <item m="1" x="4618"/>
        <item m="1" x="4811"/>
        <item m="1" x="5164"/>
        <item m="1" x="5319"/>
        <item m="1" x="5458"/>
        <item m="1" x="5708"/>
        <item m="1" x="919"/>
        <item m="1" x="1000"/>
        <item m="1" x="5978"/>
        <item m="1" x="1190"/>
        <item m="1" x="6055"/>
        <item x="407"/>
        <item m="1" x="4428"/>
        <item m="1" x="4826"/>
        <item m="1" x="5014"/>
        <item m="1" x="5330"/>
        <item m="1" x="5472"/>
        <item m="1" x="5605"/>
        <item m="1" x="927"/>
        <item m="1" x="5817"/>
        <item m="1" x="1009"/>
        <item m="1" x="5898"/>
        <item m="1" x="1099"/>
        <item m="1" x="1273"/>
        <item m="1" x="6153"/>
        <item m="1" x="1359"/>
        <item m="1" x="6241"/>
        <item x="408"/>
        <item m="1" x="5925"/>
        <item m="1" x="1137"/>
        <item m="1" x="6016"/>
        <item m="1" x="1227"/>
        <item m="1" x="6187"/>
        <item m="1" x="1387"/>
        <item m="1" x="6270"/>
        <item m="1" x="1497"/>
        <item m="1" x="6371"/>
        <item m="1" x="1706"/>
        <item m="1" x="6555"/>
        <item m="1" x="1814"/>
        <item m="1" x="6664"/>
        <item m="1" x="1945"/>
        <item m="1" x="6917"/>
        <item m="1" x="2224"/>
        <item m="1" x="7064"/>
        <item m="1" x="2388"/>
        <item m="1" x="7229"/>
        <item m="1" x="2749"/>
        <item m="1" x="7593"/>
        <item x="409"/>
        <item m="1" x="1231"/>
        <item m="1" x="6099"/>
        <item m="1" x="1397"/>
        <item m="1" x="6279"/>
        <item m="1" x="1505"/>
        <item m="1" x="6379"/>
        <item m="1" x="1610"/>
        <item m="1" x="6566"/>
        <item m="1" x="1824"/>
        <item m="1" x="6673"/>
        <item m="1" x="1956"/>
        <item m="1" x="6800"/>
        <item m="1" x="7076"/>
        <item m="1" x="2399"/>
        <item m="1" x="7242"/>
        <item m="1" x="2585"/>
        <item m="1" x="7607"/>
        <item m="1" x="2955"/>
        <item m="1" x="7812"/>
        <item x="410"/>
        <item m="1" x="1405"/>
        <item m="1" x="6385"/>
        <item m="1" x="1620"/>
        <item m="1" x="6472"/>
        <item m="1" x="1723"/>
        <item m="1" x="6576"/>
        <item m="1" x="1965"/>
        <item m="1" x="6810"/>
        <item m="1" x="2098"/>
        <item m="1" x="6937"/>
        <item m="1" x="2249"/>
        <item m="1" x="7254"/>
        <item m="1" x="2599"/>
        <item m="1" x="7436"/>
        <item m="1" x="2773"/>
        <item m="1" x="7623"/>
        <item m="1" x="3163"/>
        <item m="1" x="3344"/>
        <item m="1" x="3532"/>
        <item x="411"/>
        <item m="1" x="1629"/>
        <item m="1" x="6481"/>
        <item m="1" x="1735"/>
        <item m="1" x="6586"/>
        <item m="1" x="1845"/>
        <item m="1" x="6823"/>
        <item m="1" x="2112"/>
        <item m="1" x="6951"/>
        <item m="1" x="2263"/>
        <item m="1" x="7103"/>
        <item m="1" x="2615"/>
        <item m="1" x="7454"/>
        <item m="1" x="2790"/>
        <item m="1" x="7638"/>
        <item m="1" x="3358"/>
        <item m="1" x="3545"/>
        <item m="1" x="3942"/>
        <item x="412"/>
        <item m="1" x="1857"/>
        <item m="1" x="6706"/>
        <item m="1" x="1992"/>
        <item m="1" x="6962"/>
        <item m="1" x="2277"/>
        <item m="1" x="7119"/>
        <item m="1" x="2441"/>
        <item m="1" x="7285"/>
        <item m="1" x="2804"/>
        <item m="1" x="7654"/>
        <item m="1" x="3002"/>
        <item m="1" x="7858"/>
        <item m="1" x="3194"/>
        <item m="1" x="3559"/>
        <item m="1" x="3760"/>
        <item m="1" x="4333"/>
        <item x="413"/>
        <item m="1" x="2290"/>
        <item m="1" x="7133"/>
        <item m="1" x="2457"/>
        <item m="1" x="7297"/>
        <item m="1" x="2644"/>
        <item m="1" x="7671"/>
        <item m="1" x="3019"/>
        <item m="1" x="7874"/>
        <item m="1" x="3207"/>
        <item m="1" x="3575"/>
        <item m="1" x="3777"/>
        <item m="1" x="3971"/>
        <item m="1" x="4347"/>
        <item m="1" x="4546"/>
        <item x="414"/>
        <item m="1" x="2469"/>
        <item m="1" x="7309"/>
        <item m="1" x="7495"/>
        <item m="1" x="2835"/>
        <item m="1" x="7887"/>
        <item m="1" x="3221"/>
        <item m="1" x="3402"/>
        <item m="1" x="3792"/>
        <item m="1" x="3984"/>
        <item m="1" x="4175"/>
        <item m="1" x="4563"/>
        <item m="1" x="4756"/>
        <item m="1" x="5119"/>
        <item x="415"/>
        <item m="1" x="2846"/>
        <item m="1" x="7702"/>
        <item m="1" x="3236"/>
        <item m="1" x="3417"/>
        <item m="1" x="3606"/>
        <item m="1" x="4001"/>
        <item m="1" x="4188"/>
        <item m="1" x="4578"/>
        <item m="1" x="4772"/>
        <item m="1" x="4963"/>
        <item m="1" x="5287"/>
        <item m="1" x="5428"/>
        <item x="416"/>
        <item m="1" x="3430"/>
        <item m="1" x="3621"/>
        <item m="1" x="4017"/>
        <item m="1" x="4204"/>
        <item m="1" x="4391"/>
        <item m="1" x="4789"/>
        <item m="1" x="4977"/>
        <item m="1" x="5299"/>
        <item m="1" x="5441"/>
        <item m="1" x="5575"/>
        <item x="417"/>
        <item m="1" x="3635"/>
        <item m="1" x="3837"/>
        <item m="1" x="4220"/>
        <item m="1" x="4405"/>
        <item m="1" x="4611"/>
        <item m="1" x="4992"/>
        <item m="1" x="5156"/>
        <item m="1" x="5451"/>
        <item m="1" x="5587"/>
        <item m="1" x="5702"/>
        <item m="1" x="996"/>
        <item m="1" x="5885"/>
        <item m="1" x="1084"/>
        <item x="418"/>
        <item m="1" x="4048"/>
        <item m="1" x="4421"/>
        <item m="1" x="4625"/>
        <item m="1" x="5006"/>
        <item m="1" x="5171"/>
        <item m="1" x="5325"/>
        <item m="1" x="5600"/>
        <item m="1" x="923"/>
        <item m="1" x="5894"/>
        <item m="1" x="1095"/>
        <item m="1" x="5981"/>
        <item m="1" x="1193"/>
        <item m="1" x="6058"/>
        <item x="419"/>
        <item m="1" x="4639"/>
        <item m="1" x="4835"/>
        <item m="1" x="5182"/>
        <item m="1" x="5336"/>
        <item m="1" x="5479"/>
        <item m="1" x="5721"/>
        <item m="1" x="932"/>
        <item m="1" x="5822"/>
        <item m="1" x="1014"/>
        <item m="1" x="5986"/>
        <item m="1" x="6063"/>
        <item m="1" x="1276"/>
        <item m="1" x="6157"/>
        <item m="1" x="1460"/>
        <item x="420"/>
        <item m="1" x="1042"/>
        <item m="1" x="5929"/>
        <item m="1" x="1141"/>
        <item m="1" x="6096"/>
        <item m="1" x="1308"/>
        <item m="1" x="6190"/>
        <item m="1" x="1392"/>
        <item m="1" x="6276"/>
        <item m="1" x="1608"/>
        <item m="1" x="6459"/>
        <item m="1" x="1709"/>
        <item m="1" x="6561"/>
        <item m="1" x="1820"/>
        <item m="1" x="6797"/>
        <item m="1" x="2083"/>
        <item m="1" x="6920"/>
        <item m="1" x="2229"/>
        <item m="1" x="7071"/>
        <item m="1" x="2580"/>
        <item m="1" x="7417"/>
        <item m="1" x="2753"/>
        <item m="1" x="7600"/>
        <item x="421"/>
        <item m="1" x="1315"/>
        <item m="1" x="6196"/>
        <item m="1" x="1401"/>
        <item m="1" x="6284"/>
        <item m="1" x="1510"/>
        <item m="1" x="6468"/>
        <item m="1" x="1718"/>
        <item m="1" x="6571"/>
        <item m="1" x="1830"/>
        <item m="1" x="6679"/>
        <item m="1" x="6931"/>
        <item m="1" x="2241"/>
        <item m="1" x="7084"/>
        <item m="1" x="2407"/>
        <item m="1" x="7430"/>
        <item m="1" x="2767"/>
        <item m="1" x="7614"/>
        <item m="1" x="2964"/>
        <item x="422"/>
        <item m="1" x="1519"/>
        <item m="1" x="6390"/>
        <item m="1" x="1625"/>
        <item m="1" x="6477"/>
        <item m="1" x="1730"/>
        <item m="1" x="6690"/>
        <item m="1" x="1973"/>
        <item m="1" x="6816"/>
        <item m="1" x="2106"/>
        <item m="1" x="6945"/>
        <item m="1" x="2419"/>
        <item m="1" x="7263"/>
        <item m="1" x="2607"/>
        <item m="1" x="7445"/>
        <item m="1" x="2783"/>
        <item m="1" x="7834"/>
        <item m="1" x="3171"/>
        <item m="1" x="3351"/>
        <item x="423"/>
        <item m="1" x="1633"/>
        <item m="1" x="6485"/>
        <item m="1" x="1740"/>
        <item m="1" x="1986"/>
        <item m="1" x="6830"/>
        <item m="1" x="2119"/>
        <item m="1" x="6957"/>
        <item m="1" x="2270"/>
        <item m="1" x="7277"/>
        <item m="1" x="2625"/>
        <item m="1" x="7462"/>
        <item m="1" x="2797"/>
        <item m="1" x="7646"/>
        <item m="1" x="3185"/>
        <item m="1" x="3366"/>
        <item m="1" x="3552"/>
        <item m="1" x="3950"/>
        <item x="424"/>
        <item m="1" x="1862"/>
        <item m="1" x="6711"/>
        <item m="1" x="2130"/>
        <item m="1" x="6969"/>
        <item m="1" x="2284"/>
        <item m="1" x="7126"/>
        <item m="1" x="2450"/>
        <item m="1" x="7475"/>
        <item m="1" x="2813"/>
        <item m="1" x="7663"/>
        <item m="1" x="3011"/>
        <item m="1" x="7868"/>
        <item m="1" x="3379"/>
        <item m="1" x="3567"/>
        <item m="1" x="3770"/>
        <item m="1" x="4152"/>
        <item m="1" x="4340"/>
        <item x="425"/>
        <item m="1" x="6980"/>
        <item m="1" x="2298"/>
        <item m="1" x="7140"/>
        <item m="1" x="2463"/>
        <item m="1" x="7303"/>
        <item m="1" x="2827"/>
        <item m="1" x="7682"/>
        <item m="1" x="3028"/>
        <item m="1" x="7880"/>
        <item m="1" x="3215"/>
        <item m="1" x="3586"/>
        <item m="1" x="3785"/>
        <item m="1" x="4166"/>
        <item m="1" x="4355"/>
        <item m="1" x="4555"/>
        <item x="426"/>
        <item m="1" x="2476"/>
        <item m="1" x="7315"/>
        <item m="1" x="7502"/>
        <item m="1" x="3043"/>
        <item m="1" x="7894"/>
        <item m="1" x="3228"/>
        <item m="1" x="3412"/>
        <item m="1" x="3801"/>
        <item m="1" x="3993"/>
        <item m="1" x="4368"/>
        <item m="1" x="4571"/>
        <item m="1" x="4766"/>
        <item m="1" x="5127"/>
        <item x="427"/>
        <item m="1" x="2852"/>
        <item m="1" x="7908"/>
        <item m="1" x="3244"/>
        <item m="1" x="3424"/>
        <item m="1" x="3816"/>
        <item m="1" x="4009"/>
        <item m="1" x="4197"/>
        <item m="1" x="4587"/>
        <item m="1" x="4781"/>
        <item m="1" x="5139"/>
        <item m="1" x="5292"/>
        <item m="1" x="5436"/>
        <item x="428"/>
        <item m="1" x="3437"/>
        <item m="1" x="3629"/>
        <item m="1" x="4027"/>
        <item m="1" x="4212"/>
        <item m="1" x="4602"/>
        <item m="1" x="4798"/>
        <item m="1" x="4985"/>
        <item m="1" x="5308"/>
        <item m="1" x="5446"/>
        <item m="1" x="5695"/>
        <item x="429"/>
        <item m="1" x="3641"/>
        <item m="1" x="3844"/>
        <item m="1" x="4228"/>
        <item m="1" x="4413"/>
        <item m="1" x="4812"/>
        <item m="1" x="4999"/>
        <item m="1" x="5165"/>
        <item m="1" x="5459"/>
        <item m="1" x="5594"/>
        <item m="1" x="5809"/>
        <item m="1" x="1001"/>
        <item m="1" x="5889"/>
        <item m="1" x="1090"/>
        <item x="430"/>
        <item m="1" x="4242"/>
        <item m="1" x="4429"/>
        <item m="1" x="4633"/>
        <item m="1" x="5015"/>
        <item m="1" x="5177"/>
        <item m="1" x="5473"/>
        <item m="1" x="5606"/>
        <item m="1" x="5717"/>
        <item m="1" x="1010"/>
        <item m="1" x="5899"/>
        <item m="1" x="1100"/>
        <item m="1" x="1197"/>
        <item x="431"/>
        <item m="1" x="4443"/>
        <item m="1" x="4646"/>
        <item m="1" x="4842"/>
        <item m="1" x="5187"/>
        <item m="1" x="5343"/>
        <item m="1" x="5615"/>
        <item m="1" x="5726"/>
        <item m="1" x="937"/>
        <item m="1" x="5827"/>
        <item m="1" x="1107"/>
        <item m="1" x="5991"/>
        <item m="1" x="6067"/>
        <item m="1" x="1279"/>
        <item m="1" x="6246"/>
        <item m="1" x="1465"/>
        <item x="432"/>
        <item m="1" x="1046"/>
        <item m="1" x="5932"/>
        <item m="1" x="1232"/>
        <item m="1" x="6100"/>
        <item m="1" x="1311"/>
        <item m="1" x="6194"/>
        <item m="1" x="1398"/>
        <item m="1" x="6380"/>
        <item m="1" x="1611"/>
        <item m="1" x="6462"/>
        <item m="1" x="1714"/>
        <item m="1" x="6567"/>
        <item m="1" x="1957"/>
        <item m="1" x="6801"/>
        <item m="1" x="2087"/>
        <item m="1" x="6926"/>
        <item m="1" x="2236"/>
        <item m="1" x="7243"/>
        <item m="1" x="2586"/>
        <item m="1" x="7422"/>
        <item m="1" x="2761"/>
        <item m="1" x="7608"/>
        <item x="433"/>
        <item m="1" x="6108"/>
        <item m="1" x="1318"/>
        <item m="1" x="6199"/>
        <item m="1" x="1406"/>
        <item m="1" x="6288"/>
        <item m="1" x="1621"/>
        <item m="1" x="6473"/>
        <item m="1" x="1724"/>
        <item m="1" x="6577"/>
        <item m="1" x="1835"/>
        <item m="1" x="2099"/>
        <item m="1" x="6938"/>
        <item m="1" x="2250"/>
        <item m="1" x="7091"/>
        <item m="1" x="2600"/>
        <item m="1" x="7437"/>
        <item m="1" x="2774"/>
        <item m="1" x="7624"/>
        <item m="1" x="2973"/>
        <item x="434"/>
        <item m="1" x="6296"/>
        <item m="1" x="1525"/>
        <item m="1" x="6395"/>
        <item m="1" x="1630"/>
        <item m="1" x="6482"/>
        <item m="1" x="1846"/>
        <item m="1" x="6696"/>
        <item m="1" x="1979"/>
        <item m="1" x="6824"/>
        <item m="1" x="2113"/>
        <item m="1" x="7104"/>
        <item m="1" x="2427"/>
        <item m="1" x="7270"/>
        <item m="1" x="2616"/>
        <item m="1" x="7455"/>
        <item m="1" x="2986"/>
        <item m="1" x="7843"/>
        <item m="1" x="3178"/>
        <item x="435"/>
        <item m="1" x="1637"/>
        <item m="1" x="6488"/>
        <item m="1" x="1744"/>
        <item m="1" x="6707"/>
        <item m="1" x="1993"/>
        <item m="1" x="6835"/>
        <item m="1" x="2124"/>
        <item m="1" x="6963"/>
        <item m="1" x="2442"/>
        <item m="1" x="7286"/>
        <item m="1" x="2633"/>
        <item m="1" x="7468"/>
        <item m="1" x="2805"/>
        <item m="1" x="7859"/>
        <item m="1" x="3195"/>
        <item m="1" x="3372"/>
        <item m="1" x="3761"/>
        <item m="1" x="3958"/>
        <item x="436"/>
        <item m="1" x="1868"/>
        <item m="1" x="6843"/>
        <item m="1" x="2135"/>
        <item m="1" x="6974"/>
        <item m="1" x="2291"/>
        <item m="1" x="7134"/>
        <item m="1" x="2645"/>
        <item m="1" x="7481"/>
        <item m="1" x="2819"/>
        <item m="1" x="7672"/>
        <item m="1" x="3020"/>
        <item m="1" x="3387"/>
        <item m="1" x="3576"/>
        <item m="1" x="4159"/>
        <item m="1" x="4348"/>
        <item x="437"/>
        <item m="1" x="2145"/>
        <item m="1" x="6986"/>
        <item m="1" x="2303"/>
        <item m="1" x="7145"/>
        <item m="1" x="2470"/>
        <item m="1" x="7496"/>
        <item m="1" x="2836"/>
        <item m="1" x="7688"/>
        <item m="1" x="3034"/>
        <item m="1" x="7888"/>
        <item m="1" x="3403"/>
        <item m="1" x="3592"/>
        <item m="1" x="3793"/>
        <item m="1" x="4176"/>
        <item m="1" x="4360"/>
        <item m="1" x="4757"/>
        <item x="438"/>
        <item m="1" x="2481"/>
        <item m="1" x="7322"/>
        <item m="1" x="7703"/>
        <item m="1" x="3049"/>
        <item m="1" x="7899"/>
        <item m="1" x="3237"/>
        <item m="1" x="3607"/>
        <item m="1" x="3807"/>
        <item m="1" x="4002"/>
        <item m="1" x="4376"/>
        <item m="1" x="4579"/>
        <item m="1" x="4964"/>
        <item m="1" x="5133"/>
        <item x="439"/>
        <item m="1" x="3064"/>
        <item m="1" x="7914"/>
        <item m="1" x="3249"/>
        <item m="1" x="3431"/>
        <item m="1" x="3824"/>
        <item m="1" x="4018"/>
        <item m="1" x="4392"/>
        <item m="1" x="4594"/>
        <item m="1" x="4790"/>
        <item m="1" x="5146"/>
        <item m="1" x="5300"/>
        <item x="440"/>
        <item m="1" x="3261"/>
        <item m="1" x="3443"/>
        <item m="1" x="3838"/>
        <item m="1" x="4033"/>
        <item m="1" x="4221"/>
        <item m="1" x="4612"/>
        <item m="1" x="4804"/>
        <item m="1" x="5157"/>
        <item m="1" x="5315"/>
        <item m="1" x="5452"/>
        <item m="1" x="5703"/>
        <item x="441"/>
        <item m="1" x="3647"/>
        <item m="1" x="4049"/>
        <item m="1" x="4233"/>
        <item m="1" x="4422"/>
        <item m="1" x="4820"/>
        <item m="1" x="5007"/>
        <item m="1" x="5326"/>
        <item m="1" x="5465"/>
        <item m="1" x="5601"/>
        <item m="1" x="924"/>
        <item m="1" x="5813"/>
        <item m="1" x="1005"/>
        <item m="1" x="5895"/>
        <item m="1" x="1096"/>
        <item x="442"/>
        <item m="1" x="4249"/>
        <item m="1" x="4436"/>
        <item m="1" x="4836"/>
        <item m="1" x="5020"/>
        <item m="1" x="5183"/>
        <item m="1" x="5480"/>
        <item m="1" x="5610"/>
        <item m="1" x="5823"/>
        <item m="1" x="1015"/>
        <item m="1" x="5901"/>
        <item m="1" x="5987"/>
        <item x="443"/>
        <item m="1" x="4448"/>
        <item m="1" x="4653"/>
        <item m="1" x="5032"/>
        <item m="1" x="5191"/>
        <item m="1" x="5348"/>
        <item m="1" x="5619"/>
        <item m="1" x="5731"/>
        <item m="1" x="941"/>
        <item m="1" x="5906"/>
        <item m="1" x="1111"/>
        <item m="1" x="5995"/>
        <item m="1" x="6071"/>
        <item m="1" x="1365"/>
        <item m="1" x="6250"/>
        <item m="1" x="1469"/>
        <item x="444"/>
        <item m="1" x="1048"/>
        <item m="1" x="6020"/>
        <item m="1" x="1234"/>
        <item m="1" x="6104"/>
        <item m="1" x="1316"/>
        <item m="1" x="6197"/>
        <item m="1" x="1511"/>
        <item m="1" x="6382"/>
        <item m="1" x="1615"/>
        <item m="1" x="6469"/>
        <item m="1" x="1719"/>
        <item m="1" x="6680"/>
        <item m="1" x="1961"/>
        <item m="1" x="6806"/>
        <item m="1" x="2094"/>
        <item m="1" x="6932"/>
        <item m="1" x="2408"/>
        <item m="1" x="7248"/>
        <item m="1" x="2592"/>
        <item m="1" x="7431"/>
        <item m="1" x="2768"/>
        <item x="445"/>
        <item m="1" x="1240"/>
        <item m="1" x="6111"/>
        <item m="1" x="1321"/>
        <item m="1" x="6203"/>
        <item m="1" x="1409"/>
        <item m="1" x="6391"/>
        <item m="1" x="1626"/>
        <item m="1" x="6478"/>
        <item m="1" x="1731"/>
        <item m="1" x="6581"/>
        <item m="1" x="6817"/>
        <item m="1" x="2107"/>
        <item m="1" x="6946"/>
        <item m="1" x="2257"/>
        <item m="1" x="7264"/>
        <item m="1" x="2608"/>
        <item m="1" x="7446"/>
        <item m="1" x="2784"/>
        <item m="1" x="7632"/>
        <item x="446"/>
        <item m="1" x="1416"/>
        <item m="1" x="6299"/>
        <item m="1" x="1530"/>
        <item m="1" x="6399"/>
        <item m="1" x="1634"/>
        <item m="1" x="6590"/>
        <item m="1" x="1851"/>
        <item m="1" x="6701"/>
        <item m="1" x="1987"/>
        <item m="1" x="6831"/>
        <item m="1" x="2271"/>
        <item m="1" x="7112"/>
        <item m="1" x="2434"/>
        <item m="1" x="7278"/>
        <item m="1" x="2626"/>
        <item m="1" x="7647"/>
        <item m="1" x="2995"/>
        <item m="1" x="7851"/>
        <item m="1" x="3186"/>
        <item m="1" x="3553"/>
        <item x="447"/>
        <item m="1" x="1640"/>
        <item m="1" x="6492"/>
        <item m="1" x="1863"/>
        <item m="1" x="6712"/>
        <item m="1" x="1997"/>
        <item m="1" x="6839"/>
        <item m="1" x="2131"/>
        <item m="1" x="7127"/>
        <item m="1" x="2451"/>
        <item m="1" x="7292"/>
        <item m="1" x="2638"/>
        <item m="1" x="3012"/>
        <item m="1" x="7869"/>
        <item m="1" x="3202"/>
        <item m="1" x="3380"/>
        <item m="1" x="3771"/>
        <item m="1" x="3964"/>
        <item x="448"/>
        <item m="1" x="2005"/>
        <item m="1" x="6847"/>
        <item m="1" x="2140"/>
        <item m="1" x="6981"/>
        <item m="1" x="2299"/>
        <item m="1" x="7304"/>
        <item m="1" x="2651"/>
        <item m="1" x="7488"/>
        <item m="1" x="2828"/>
        <item m="1" x="7683"/>
        <item m="1" x="3216"/>
        <item m="1" x="3394"/>
        <item m="1" x="3587"/>
        <item m="1" x="3979"/>
        <item m="1" x="4167"/>
        <item x="449"/>
        <item m="1" x="2150"/>
        <item m="1" x="6989"/>
        <item m="1" x="2309"/>
        <item m="1" x="7150"/>
        <item m="1" x="2664"/>
        <item m="1" x="7503"/>
        <item m="1" x="2841"/>
        <item m="1" x="7695"/>
        <item m="1" x="3044"/>
        <item m="1" x="3413"/>
        <item m="1" x="3599"/>
        <item m="1" x="3994"/>
        <item m="1" x="4182"/>
        <item m="1" x="4369"/>
        <item m="1" x="4767"/>
        <item x="450"/>
        <item m="1" x="2489"/>
        <item m="1" x="2853"/>
        <item m="1" x="7708"/>
        <item m="1" x="3056"/>
        <item m="1" x="7909"/>
        <item m="1" x="3245"/>
        <item m="1" x="3614"/>
        <item m="1" x="3817"/>
        <item m="1" x="4198"/>
        <item m="1" x="4383"/>
        <item m="1" x="4588"/>
        <item m="1" x="4972"/>
        <item m="1" x="5140"/>
        <item x="451"/>
        <item m="1" x="7721"/>
        <item m="1" x="3069"/>
        <item m="1" x="7919"/>
        <item m="1" x="3256"/>
        <item m="1" x="3630"/>
        <item m="1" x="3830"/>
        <item m="1" x="4028"/>
        <item m="1" x="4400"/>
        <item m="1" x="4603"/>
        <item m="1" x="4986"/>
        <item m="1" x="5151"/>
        <item m="1" x="5309"/>
        <item x="452"/>
        <item m="1" x="3266"/>
        <item m="1" x="3450"/>
        <item m="1" x="3845"/>
        <item m="1" x="4041"/>
        <item m="1" x="4414"/>
        <item m="1" x="4619"/>
        <item m="1" x="4813"/>
        <item m="1" x="5166"/>
        <item m="1" x="5320"/>
        <item m="1" x="5595"/>
        <item m="1" x="5709"/>
        <item x="453"/>
        <item m="1" x="3654"/>
        <item m="1" x="4054"/>
        <item m="1" x="4243"/>
        <item m="1" x="4634"/>
        <item m="1" x="4827"/>
        <item m="1" x="5016"/>
        <item m="1" x="5331"/>
        <item m="1" x="5474"/>
        <item m="1" x="5718"/>
        <item m="1" x="928"/>
        <item m="1" x="5818"/>
        <item m="1" x="1011"/>
        <item m="1" x="5900"/>
        <item x="454"/>
        <item m="1" x="4065"/>
        <item m="1" x="4255"/>
        <item m="1" x="4444"/>
        <item m="1" x="4843"/>
        <item m="1" x="5026"/>
        <item m="1" x="5344"/>
        <item m="1" x="5483"/>
        <item m="1" x="5616"/>
        <item m="1" x="938"/>
        <item m="1" x="5828"/>
        <item m="1" x="1016"/>
        <item m="1" x="1108"/>
        <item m="1" x="6068"/>
        <item x="455"/>
        <item m="1" x="4456"/>
        <item m="1" x="4659"/>
        <item m="1" x="5036"/>
        <item m="1" x="5198"/>
        <item m="1" x="5492"/>
        <item m="1" x="5624"/>
        <item m="1" x="5736"/>
        <item m="1" x="1022"/>
        <item m="1" x="5909"/>
        <item m="1" x="1115"/>
        <item m="1" x="6000"/>
        <item m="1" x="6165"/>
        <item m="1" x="1369"/>
        <item m="1" x="6253"/>
        <item m="1" x="1472"/>
        <item x="456"/>
        <item m="1" x="1148"/>
        <item m="1" x="6023"/>
        <item m="1" x="1237"/>
        <item m="1" x="6109"/>
        <item m="1" x="1319"/>
        <item m="1" x="6289"/>
        <item m="1" x="1514"/>
        <item m="1" x="6386"/>
        <item m="1" x="1622"/>
        <item m="1" x="6474"/>
        <item m="1" x="1836"/>
        <item m="1" x="6684"/>
        <item m="1" x="1966"/>
        <item m="1" x="6811"/>
        <item m="1" x="2100"/>
        <item m="1" x="7092"/>
        <item m="1" x="2413"/>
        <item m="1" x="7255"/>
        <item m="1" x="2601"/>
        <item m="1" x="7438"/>
        <item x="457"/>
        <item m="1" x="1243"/>
        <item m="1" x="6113"/>
        <item m="1" x="1325"/>
        <item m="1" x="6207"/>
        <item m="1" x="1526"/>
        <item m="1" x="6396"/>
        <item m="1" x="1631"/>
        <item m="1" x="6483"/>
        <item m="1" x="1736"/>
        <item m="1" x="1980"/>
        <item m="1" x="6825"/>
        <item m="1" x="2114"/>
        <item m="1" x="6952"/>
        <item m="1" x="2428"/>
        <item m="1" x="7271"/>
        <item m="1" x="2617"/>
        <item m="1" x="7456"/>
        <item m="1" x="2791"/>
        <item m="1" x="7844"/>
        <item x="458"/>
        <item m="1" x="1420"/>
        <item m="1" x="6303"/>
        <item m="1" x="1535"/>
        <item m="1" x="6489"/>
        <item m="1" x="1745"/>
        <item m="1" x="6595"/>
        <item m="1" x="1858"/>
        <item m="1" x="6708"/>
        <item m="1" x="2125"/>
        <item m="1" x="6964"/>
        <item m="1" x="2278"/>
        <item m="1" x="7120"/>
        <item m="1" x="2443"/>
        <item m="1" x="7469"/>
        <item m="1" x="2806"/>
        <item m="1" x="7655"/>
        <item m="1" x="3003"/>
        <item m="1" x="7860"/>
        <item m="1" x="3373"/>
        <item m="1" x="3560"/>
        <item x="459"/>
        <item m="1" x="1753"/>
        <item m="1" x="6603"/>
        <item m="1" x="1869"/>
        <item m="1" x="6716"/>
        <item m="1" x="2001"/>
        <item m="1" x="6975"/>
        <item m="1" x="2292"/>
        <item m="1" x="7135"/>
        <item m="1" x="2458"/>
        <item m="1" x="7298"/>
        <item m="1" x="2820"/>
        <item m="1" x="7673"/>
        <item m="1" x="3021"/>
        <item m="1" x="7875"/>
        <item m="1" x="3208"/>
        <item m="1" x="3577"/>
        <item m="1" x="3778"/>
        <item x="460"/>
        <item m="1" x="1875"/>
        <item m="1" x="6722"/>
        <item m="1" x="2010"/>
        <item m="1" x="6851"/>
        <item m="1" x="2146"/>
        <item m="1" x="7146"/>
        <item m="1" x="2471"/>
        <item m="1" x="7310"/>
        <item m="1" x="2657"/>
        <item m="1" x="7497"/>
        <item m="1" x="3035"/>
        <item m="1" x="7889"/>
        <item m="1" x="3222"/>
        <item m="1" x="3404"/>
        <item m="1" x="3794"/>
        <item m="1" x="3985"/>
        <item x="461"/>
        <item m="1" x="2153"/>
        <item m="1" x="6993"/>
        <item m="1" x="2482"/>
        <item m="1" x="7323"/>
        <item m="1" x="2670"/>
        <item m="1" x="7507"/>
        <item m="1" x="2847"/>
        <item m="1" x="7900"/>
        <item m="1" x="3238"/>
        <item m="1" x="3418"/>
        <item m="1" x="3808"/>
        <item m="1" x="4003"/>
        <item m="1" x="4189"/>
        <item m="1" x="4580"/>
        <item m="1" x="4773"/>
        <item x="462"/>
        <item m="1" x="7518"/>
        <item m="1" x="2857"/>
        <item m="1" x="7714"/>
        <item m="1" x="3065"/>
        <item m="1" x="3432"/>
        <item m="1" x="3622"/>
        <item m="1" x="4019"/>
        <item m="1" x="4205"/>
        <item m="1" x="4393"/>
        <item m="1" x="4791"/>
        <item m="1" x="4978"/>
        <item x="463"/>
        <item m="1" x="2868"/>
        <item m="1" x="7726"/>
        <item m="1" x="3074"/>
        <item m="1" x="7925"/>
        <item m="1" x="3444"/>
        <item m="1" x="3636"/>
        <item m="1" x="3839"/>
        <item m="1" x="4222"/>
        <item m="1" x="4406"/>
        <item m="1" x="4805"/>
        <item m="1" x="4993"/>
        <item m="1" x="5158"/>
        <item m="1" x="5453"/>
        <item x="464"/>
        <item m="1" x="3272"/>
        <item m="1" x="3648"/>
        <item m="1" x="3850"/>
        <item m="1" x="4234"/>
        <item m="1" x="4423"/>
        <item m="1" x="4626"/>
        <item m="1" x="5008"/>
        <item m="1" x="5172"/>
        <item m="1" x="5466"/>
        <item m="1" x="5602"/>
        <item m="1" x="5713"/>
        <item x="465"/>
        <item m="1" x="3863"/>
        <item m="1" x="4059"/>
        <item m="1" x="4437"/>
        <item m="1" x="4640"/>
        <item m="1" x="4837"/>
        <item m="1" x="5184"/>
        <item m="1" x="5337"/>
        <item m="1" x="5611"/>
        <item m="1" x="5722"/>
        <item m="1" x="933"/>
        <item m="1" x="5824"/>
        <item m="1" x="1104"/>
        <item x="466"/>
        <item m="1" x="4070"/>
        <item m="1" x="4262"/>
        <item m="1" x="4654"/>
        <item m="1" x="4848"/>
        <item m="1" x="5192"/>
        <item m="1" x="5349"/>
        <item m="1" x="5488"/>
        <item m="1" x="5732"/>
        <item m="1" x="942"/>
        <item m="1" x="1019"/>
        <item m="1" x="5996"/>
        <item m="1" x="1207"/>
        <item m="1" x="6072"/>
        <item x="467"/>
        <item m="1" x="4463"/>
        <item m="1" x="4860"/>
        <item m="1" x="5042"/>
        <item m="1" x="5356"/>
        <item m="1" x="5496"/>
        <item m="1" x="5629"/>
        <item m="1" x="945"/>
        <item m="1" x="5834"/>
        <item m="1" x="1025"/>
        <item m="1" x="5912"/>
        <item m="1" x="1120"/>
        <item m="1" x="1286"/>
        <item m="1" x="6169"/>
        <item m="1" x="1372"/>
        <item m="1" x="6256"/>
        <item x="468"/>
        <item m="1" x="5939"/>
        <item m="1" x="1153"/>
        <item m="1" x="6027"/>
        <item m="1" x="1241"/>
        <item m="1" x="6204"/>
        <item m="1" x="1410"/>
        <item m="1" x="6292"/>
        <item m="1" x="1520"/>
        <item m="1" x="6392"/>
        <item m="1" x="1732"/>
        <item m="1" x="6582"/>
        <item m="1" x="1840"/>
        <item m="1" x="6691"/>
        <item m="1" x="1974"/>
        <item m="1" x="6947"/>
        <item m="1" x="2258"/>
        <item m="1" x="7097"/>
        <item m="1" x="2420"/>
        <item m="1" x="7265"/>
        <item m="1" x="2785"/>
        <item m="1" x="7633"/>
        <item x="469"/>
        <item m="1" x="1245"/>
        <item m="1" x="6115"/>
        <item m="1" x="1417"/>
        <item m="1" x="6300"/>
        <item m="1" x="1531"/>
        <item m="1" x="6400"/>
        <item m="1" x="1635"/>
        <item m="1" x="6591"/>
        <item m="1" x="1852"/>
        <item m="1" x="6702"/>
        <item m="1" x="1988"/>
        <item m="1" x="6832"/>
        <item m="1" x="7113"/>
        <item m="1" x="2435"/>
        <item m="1" x="7279"/>
        <item m="1" x="2627"/>
        <item m="1" x="7648"/>
        <item m="1" x="2996"/>
        <item x="470"/>
        <item m="1" x="1423"/>
        <item m="1" x="6306"/>
        <item m="1" x="1641"/>
        <item m="1" x="6493"/>
        <item m="1" x="1749"/>
        <item m="1" x="6600"/>
        <item m="1" x="1864"/>
        <item m="1" x="6840"/>
        <item m="1" x="2132"/>
        <item m="1" x="6970"/>
        <item m="1" x="2285"/>
        <item m="1" x="7128"/>
        <item m="1" x="2639"/>
        <item m="1" x="7476"/>
        <item m="1" x="2814"/>
        <item m="1" x="7664"/>
        <item m="1" x="3381"/>
        <item m="1" x="3568"/>
        <item x="471"/>
        <item m="1" x="6499"/>
        <item m="1" x="1757"/>
        <item m="1" x="6608"/>
        <item m="1" x="1873"/>
        <item m="1" x="6719"/>
        <item m="1" x="2141"/>
        <item m="1" x="6982"/>
        <item m="1" x="2300"/>
        <item m="1" x="7141"/>
        <item m="1" x="2464"/>
        <item m="1" x="7489"/>
        <item m="1" x="2829"/>
        <item m="1" x="7684"/>
        <item m="1" x="3029"/>
        <item m="1" x="7881"/>
        <item m="1" x="3395"/>
        <item m="1" x="3588"/>
        <item m="1" x="3786"/>
        <item x="472"/>
        <item m="1" x="1880"/>
        <item m="1" x="6726"/>
        <item m="1" x="2014"/>
        <item m="1" x="6856"/>
        <item m="1" x="2310"/>
        <item m="1" x="7151"/>
        <item m="1" x="2477"/>
        <item m="1" x="7316"/>
        <item m="1" x="2665"/>
        <item m="1" x="7696"/>
        <item m="1" x="3045"/>
        <item m="1" x="7895"/>
        <item m="1" x="3229"/>
        <item m="1" x="3600"/>
        <item m="1" x="3802"/>
        <item m="1" x="3995"/>
        <item m="1" x="4370"/>
        <item x="473"/>
        <item m="1" x="2157"/>
        <item m="1" x="7159"/>
        <item m="1" x="2490"/>
        <item m="1" x="7329"/>
        <item m="1" x="2674"/>
        <item m="1" x="7512"/>
        <item m="1" x="3057"/>
        <item m="1" x="7910"/>
        <item m="1" x="3246"/>
        <item m="1" x="3425"/>
        <item m="1" x="3818"/>
        <item m="1" x="4010"/>
        <item m="1" x="4384"/>
        <item m="1" x="4589"/>
        <item m="1" x="4782"/>
        <item x="474"/>
        <item m="1" x="7338"/>
        <item m="1" x="7523"/>
        <item m="1" x="2862"/>
        <item m="1" x="7722"/>
        <item m="1" x="3257"/>
        <item m="1" x="3438"/>
        <item m="1" x="3631"/>
        <item m="1" x="4029"/>
        <item m="1" x="4213"/>
        <item m="1" x="4604"/>
        <item m="1" x="4799"/>
        <item m="1" x="4987"/>
        <item x="475"/>
        <item m="1" x="2873"/>
        <item m="1" x="7731"/>
        <item m="1" x="3080"/>
        <item m="1" x="3451"/>
        <item m="1" x="3642"/>
        <item m="1" x="4042"/>
        <item m="1" x="4229"/>
        <item m="1" x="4415"/>
        <item m="1" x="4814"/>
        <item m="1" x="5000"/>
        <item m="1" x="5321"/>
        <item m="1" x="5460"/>
        <item x="476"/>
        <item m="1" x="3655"/>
        <item m="1" x="3857"/>
        <item m="1" x="4244"/>
        <item m="1" x="4430"/>
        <item m="1" x="4828"/>
        <item m="1" x="5017"/>
        <item m="1" x="5178"/>
        <item m="1" x="5475"/>
        <item m="1" x="5607"/>
        <item x="477"/>
        <item m="1" x="3666"/>
        <item m="1" x="3868"/>
        <item m="1" x="4066"/>
        <item m="1" x="4445"/>
        <item m="1" x="4647"/>
        <item m="1" x="5027"/>
        <item m="1" x="5188"/>
        <item m="1" x="5345"/>
        <item m="1" x="5617"/>
        <item m="1" x="5727"/>
        <item m="1" x="939"/>
        <item m="1" x="5904"/>
        <item m="1" x="1109"/>
        <item x="478"/>
        <item m="1" x="4075"/>
        <item m="1" x="4457"/>
        <item m="1" x="4660"/>
        <item m="1" x="4855"/>
        <item m="1" x="5199"/>
        <item m="1" x="5352"/>
        <item m="1" x="5625"/>
        <item m="1" x="5737"/>
        <item m="1" x="5831"/>
        <item m="1" x="1116"/>
        <item m="1" x="6001"/>
        <item m="1" x="1210"/>
        <item m="1" x="6074"/>
        <item x="479"/>
        <item m="1" x="4671"/>
        <item m="1" x="4865"/>
        <item m="1" x="5048"/>
        <item m="1" x="5361"/>
        <item m="1" x="5501"/>
        <item m="1" x="5742"/>
        <item m="1" x="949"/>
        <item m="1" x="5837"/>
        <item m="1" x="1028"/>
        <item m="1" x="5916"/>
        <item m="1" x="6079"/>
        <item m="1" x="1289"/>
        <item m="1" x="6172"/>
        <item m="1" x="1375"/>
        <item x="480"/>
        <item m="1" x="1054"/>
        <item m="1" x="5943"/>
        <item m="1" x="1158"/>
        <item m="1" x="6030"/>
        <item m="1" x="1326"/>
        <item m="1" x="6208"/>
        <item m="1" x="1413"/>
        <item m="1" x="6297"/>
        <item m="1" x="1527"/>
        <item m="1" x="6484"/>
        <item m="1" x="1737"/>
        <item m="1" x="6587"/>
        <item m="1" x="1847"/>
        <item m="1" x="6697"/>
        <item m="1" x="2115"/>
        <item m="1" x="6953"/>
        <item m="1" x="2264"/>
        <item m="1" x="7105"/>
        <item m="1" x="2429"/>
        <item m="1" x="7457"/>
        <item m="1" x="2792"/>
        <item m="1" x="7639"/>
        <item x="481"/>
        <item m="1" x="1246"/>
        <item m="1" x="6213"/>
        <item m="1" x="1421"/>
        <item m="1" x="6304"/>
        <item m="1" x="1536"/>
        <item m="1" x="6402"/>
        <item m="1" x="1746"/>
        <item m="1" x="6596"/>
        <item m="1" x="1859"/>
        <item m="1" x="6709"/>
        <item m="1" x="1994"/>
        <item m="1" x="2279"/>
        <item m="1" x="7121"/>
        <item m="1" x="2444"/>
        <item m="1" x="7287"/>
        <item m="1" x="2807"/>
        <item m="1" x="7656"/>
        <item m="1" x="3004"/>
        <item x="482"/>
        <item m="1" x="1426"/>
        <item m="1" x="6406"/>
        <item m="1" x="1644"/>
        <item m="1" x="6497"/>
        <item m="1" x="1754"/>
        <item m="1" x="6604"/>
        <item m="1" x="2002"/>
        <item m="1" x="6844"/>
        <item m="1" x="2136"/>
        <item m="1" x="6976"/>
        <item m="1" x="2293"/>
        <item m="1" x="7299"/>
        <item m="1" x="2646"/>
        <item m="1" x="7482"/>
        <item m="1" x="2821"/>
        <item m="1" x="7674"/>
        <item m="1" x="3209"/>
        <item m="1" x="3388"/>
        <item m="1" x="3578"/>
        <item x="483"/>
        <item m="1" x="1649"/>
        <item m="1" x="6502"/>
        <item m="1" x="1761"/>
        <item m="1" x="6610"/>
        <item m="1" x="1876"/>
        <item m="1" x="6852"/>
        <item m="1" x="2147"/>
        <item m="1" x="6987"/>
        <item m="1" x="2304"/>
        <item m="1" x="2658"/>
        <item m="1" x="7498"/>
        <item m="1" x="2837"/>
        <item m="1" x="7689"/>
        <item m="1" x="3036"/>
        <item m="1" x="3405"/>
        <item m="1" x="3593"/>
        <item m="1" x="3986"/>
        <item x="484"/>
        <item m="1" x="1883"/>
        <item m="1" x="6729"/>
        <item m="1" x="2019"/>
        <item m="1" x="6994"/>
        <item m="1" x="2314"/>
        <item m="1" x="7154"/>
        <item m="1" x="2483"/>
        <item m="1" x="7324"/>
        <item m="1" x="2848"/>
        <item m="1" x="7704"/>
        <item m="1" x="3050"/>
        <item m="1" x="7901"/>
        <item m="1" x="3239"/>
        <item m="1" x="3608"/>
        <item m="1" x="3809"/>
        <item m="1" x="4377"/>
        <item x="485"/>
        <item m="1" x="2321"/>
        <item m="1" x="7165"/>
        <item m="1" x="2494"/>
        <item m="1" x="7332"/>
        <item m="1" x="2680"/>
        <item m="1" x="7715"/>
        <item m="1" x="3066"/>
        <item m="1" x="7915"/>
        <item m="1" x="3250"/>
        <item m="1" x="3623"/>
        <item m="1" x="3825"/>
        <item m="1" x="4020"/>
        <item m="1" x="4394"/>
        <item m="1" x="4595"/>
        <item x="486"/>
        <item m="1" x="2503"/>
        <item m="1" x="7343"/>
        <item m="1" x="7529"/>
        <item m="1" x="2869"/>
        <item m="1" x="7926"/>
        <item m="1" x="3262"/>
        <item m="1" x="3445"/>
        <item m="1" x="3840"/>
        <item m="1" x="4034"/>
        <item m="1" x="4223"/>
        <item m="1" x="4613"/>
        <item m="1" x="4806"/>
        <item m="1" x="5159"/>
        <item x="487"/>
        <item m="1" x="2879"/>
        <item m="1" x="7737"/>
        <item m="1" x="3273"/>
        <item m="1" x="3455"/>
        <item m="1" x="3649"/>
        <item m="1" x="4050"/>
        <item m="1" x="4235"/>
        <item m="1" x="4627"/>
        <item m="1" x="4821"/>
        <item m="1" x="5009"/>
        <item m="1" x="5327"/>
        <item m="1" x="5467"/>
        <item x="488"/>
        <item m="1" x="3465"/>
        <item m="1" x="3660"/>
        <item m="1" x="4060"/>
        <item m="1" x="4250"/>
        <item m="1" x="4438"/>
        <item m="1" x="4838"/>
        <item m="1" x="5021"/>
        <item m="1" x="5338"/>
        <item m="1" x="5481"/>
        <item m="1" x="5612"/>
        <item x="489"/>
        <item m="1" x="3672"/>
        <item m="1" x="3872"/>
        <item m="1" x="4263"/>
        <item m="1" x="4449"/>
        <item m="1" x="4655"/>
        <item m="1" x="5033"/>
        <item m="1" x="5193"/>
        <item m="1" x="5489"/>
        <item m="1" x="5620"/>
        <item m="1" x="5733"/>
        <item m="1" x="1020"/>
        <item m="1" x="5907"/>
        <item m="1" x="1112"/>
        <item x="490"/>
        <item m="1" x="4080"/>
        <item m="1" x="4464"/>
        <item m="1" x="4664"/>
        <item m="1" x="5043"/>
        <item m="1" x="5203"/>
        <item m="1" x="5357"/>
        <item m="1" x="5630"/>
        <item m="1" x="946"/>
        <item m="1" x="5913"/>
        <item m="1" x="1121"/>
        <item m="1" x="6003"/>
        <item m="1" x="1212"/>
        <item m="1" x="6076"/>
        <item x="491"/>
        <item m="1" x="4676"/>
        <item m="1" x="4870"/>
        <item m="1" x="5212"/>
        <item m="1" x="5364"/>
        <item m="1" x="5505"/>
        <item m="1" x="5745"/>
        <item m="1" x="951"/>
        <item m="1" x="5839"/>
        <item m="1" x="1031"/>
        <item m="1" x="6004"/>
        <item m="1" x="6081"/>
        <item m="1" x="1291"/>
        <item m="1" x="6174"/>
        <item m="1" x="1480"/>
        <item x="492"/>
        <item m="1" x="1058"/>
        <item m="1" x="5946"/>
        <item m="1" x="1160"/>
        <item m="1" x="6116"/>
        <item m="1" x="1328"/>
        <item m="1" x="6210"/>
        <item m="1" x="1418"/>
        <item m="1" x="6301"/>
        <item m="1" x="1636"/>
        <item m="1" x="6486"/>
        <item m="1" x="1741"/>
        <item m="1" x="6592"/>
        <item m="1" x="1853"/>
        <item m="1" x="6833"/>
        <item m="1" x="2120"/>
        <item m="1" x="6958"/>
        <item m="1" x="2272"/>
        <item m="1" x="7114"/>
        <item m="1" x="2628"/>
        <item m="1" x="7463"/>
        <item m="1" x="2798"/>
        <item m="1" x="7649"/>
        <item x="493"/>
        <item m="1" x="1332"/>
        <item m="1" x="6215"/>
        <item m="1" x="1424"/>
        <item m="1" x="6307"/>
        <item m="1" x="1538"/>
        <item m="1" x="6494"/>
        <item m="1" x="1750"/>
        <item m="1" x="6601"/>
        <item m="1" x="1865"/>
        <item m="1" x="6713"/>
        <item m="1" x="6971"/>
        <item m="1" x="2286"/>
        <item m="1" x="7129"/>
        <item m="1" x="2452"/>
        <item m="1" x="7477"/>
        <item m="1" x="2815"/>
        <item m="1" x="7665"/>
        <item m="1" x="3013"/>
        <item x="494"/>
        <item m="1" x="1544"/>
        <item m="1" x="6408"/>
        <item m="1" x="1647"/>
        <item m="1" x="6500"/>
        <item m="1" x="1758"/>
        <item m="1" x="6720"/>
        <item m="1" x="2006"/>
        <item m="1" x="6848"/>
        <item m="1" x="2142"/>
        <item m="1" x="6983"/>
        <item m="1" x="2465"/>
        <item m="1" x="7305"/>
        <item m="1" x="2652"/>
        <item m="1" x="7490"/>
        <item m="1" x="2830"/>
        <item m="1" x="7882"/>
        <item m="1" x="3217"/>
        <item m="1" x="3396"/>
        <item x="495"/>
        <item m="1" x="1652"/>
        <item m="1" x="6505"/>
        <item m="1" x="1763"/>
        <item m="1" x="6613"/>
        <item m="1" x="2015"/>
        <item m="1" x="6857"/>
        <item m="1" x="2151"/>
        <item m="1" x="6990"/>
        <item m="1" x="2311"/>
        <item m="1" x="7317"/>
        <item m="1" x="2666"/>
        <item m="1" x="7504"/>
        <item m="1" x="2842"/>
        <item m="1" x="7697"/>
        <item m="1" x="3230"/>
        <item m="1" x="3414"/>
        <item m="1" x="3601"/>
        <item m="1" x="3996"/>
        <item x="496"/>
        <item m="1" x="1887"/>
        <item m="1" x="6733"/>
        <item m="1" x="2158"/>
        <item m="1" x="6997"/>
        <item m="1" x="2317"/>
        <item m="1" x="7160"/>
        <item m="1" x="2491"/>
        <item m="1" x="7513"/>
        <item m="1" x="2854"/>
        <item m="1" x="7709"/>
        <item m="1" x="3058"/>
        <item m="1" x="7911"/>
        <item m="1" x="3426"/>
        <item m="1" x="3615"/>
        <item m="1" x="3819"/>
        <item m="1" x="4199"/>
        <item m="1" x="4385"/>
        <item x="497"/>
        <item m="1" x="7004"/>
        <item m="1" x="2326"/>
        <item m="1" x="7168"/>
        <item m="1" x="2498"/>
        <item m="1" x="7339"/>
        <item m="1" x="2863"/>
        <item m="1" x="7723"/>
        <item m="1" x="3070"/>
        <item m="1" x="7920"/>
        <item m="1" x="3258"/>
        <item m="1" x="3632"/>
        <item m="1" x="3831"/>
        <item m="1" x="4214"/>
        <item m="1" x="4401"/>
        <item m="1" x="4605"/>
        <item x="498"/>
        <item m="1" x="2507"/>
        <item m="1" x="7348"/>
        <item m="1" x="7535"/>
        <item m="1" x="3081"/>
        <item m="1" x="7930"/>
        <item m="1" x="3267"/>
        <item m="1" x="3452"/>
        <item m="1" x="3846"/>
        <item m="1" x="4043"/>
        <item m="1" x="4416"/>
        <item m="1" x="4620"/>
        <item m="1" x="4815"/>
        <item m="1" x="5167"/>
        <item x="499"/>
        <item m="1" x="2886"/>
        <item m="1" x="7938"/>
        <item m="1" x="3277"/>
        <item m="1" x="3460"/>
        <item m="1" x="3858"/>
        <item m="1" x="4055"/>
        <item m="1" x="4245"/>
        <item m="1" x="4635"/>
        <item m="1" x="4829"/>
        <item m="1" x="5179"/>
        <item m="1" x="5332"/>
        <item m="1" x="5476"/>
        <item x="500"/>
        <item m="1" x="3470"/>
        <item m="1" x="3667"/>
        <item m="1" x="4067"/>
        <item m="1" x="4256"/>
        <item m="1" x="4648"/>
        <item m="1" x="4844"/>
        <item m="1" x="5028"/>
        <item m="1" x="5346"/>
        <item m="1" x="5484"/>
        <item m="1" x="5728"/>
        <item x="501"/>
        <item m="1" x="3678"/>
        <item m="1" x="3877"/>
        <item m="1" x="4266"/>
        <item m="1" x="4458"/>
        <item m="1" x="4856"/>
        <item m="1" x="5037"/>
        <item m="1" x="5200"/>
        <item m="1" x="5493"/>
        <item m="1" x="5626"/>
        <item m="1" x="5832"/>
        <item m="1" x="1023"/>
        <item m="1" x="5910"/>
        <item m="1" x="1117"/>
        <item x="502"/>
        <item m="1" x="4274"/>
        <item m="1" x="4469"/>
        <item m="1" x="4672"/>
        <item m="1" x="5049"/>
        <item m="1" x="5207"/>
        <item m="1" x="5502"/>
        <item m="1" x="5632"/>
        <item m="1" x="5743"/>
        <item m="1" x="1029"/>
        <item m="1" x="5917"/>
        <item m="1" x="1123"/>
        <item m="1" x="1214"/>
        <item x="503"/>
        <item m="1" x="4479"/>
        <item m="1" x="4682"/>
        <item m="1" x="4875"/>
        <item m="1" x="5215"/>
        <item m="1" x="5369"/>
        <item m="1" x="5636"/>
        <item m="1" x="5748"/>
        <item m="1" x="954"/>
        <item m="1" x="5842"/>
        <item m="1" x="1126"/>
        <item m="1" x="6007"/>
        <item m="1" x="6085"/>
        <item m="1" x="1295"/>
        <item m="1" x="6261"/>
        <item m="1" x="1485"/>
        <item x="504"/>
        <item m="1" x="1061"/>
        <item m="1" x="5948"/>
        <item m="1" x="1247"/>
        <item m="1" x="6118"/>
        <item m="1" x="1330"/>
        <item m="1" x="6214"/>
        <item m="1" x="1422"/>
        <item m="1" x="6403"/>
        <item m="1" x="1638"/>
        <item m="1" x="6490"/>
        <item m="1" x="1747"/>
        <item m="1" x="6597"/>
        <item m="1" x="1995"/>
        <item m="1" x="6836"/>
        <item m="1" x="2126"/>
        <item m="1" x="6965"/>
        <item m="1" x="2280"/>
        <item m="1" x="7288"/>
        <item m="1" x="2634"/>
        <item m="1" x="7470"/>
        <item m="1" x="2808"/>
        <item m="1" x="7657"/>
        <item x="505"/>
        <item m="1" x="6124"/>
        <item m="1" x="1334"/>
        <item m="1" x="6216"/>
        <item m="1" x="1427"/>
        <item m="1" x="6310"/>
        <item m="1" x="1645"/>
        <item m="1" x="6498"/>
        <item m="1" x="1755"/>
        <item m="1" x="6605"/>
        <item m="1" x="1870"/>
        <item m="1" x="2137"/>
        <item m="1" x="6977"/>
        <item m="1" x="2294"/>
        <item m="1" x="7136"/>
        <item m="1" x="2647"/>
        <item m="1" x="7483"/>
        <item m="1" x="2822"/>
        <item m="1" x="7675"/>
        <item m="1" x="3022"/>
        <item x="506"/>
        <item m="1" x="1432"/>
        <item m="1" x="6315"/>
        <item m="1" x="1547"/>
        <item m="1" x="6411"/>
        <item m="1" x="1650"/>
        <item m="1" x="6611"/>
        <item m="1" x="1877"/>
        <item m="1" x="6723"/>
        <item m="1" x="2011"/>
        <item m="1" x="6853"/>
        <item m="1" x="2305"/>
        <item m="1" x="7147"/>
        <item m="1" x="2472"/>
        <item m="1" x="7311"/>
        <item m="1" x="2659"/>
        <item m="1" x="7690"/>
        <item m="1" x="3037"/>
        <item m="1" x="7890"/>
        <item m="1" x="3223"/>
        <item m="1" x="3594"/>
        <item x="507"/>
        <item m="1" x="1655"/>
        <item m="1" x="6507"/>
        <item m="1" x="1884"/>
        <item m="1" x="6730"/>
        <item m="1" x="2020"/>
        <item m="1" x="6860"/>
        <item m="1" x="2154"/>
        <item m="1" x="7155"/>
        <item m="1" x="2484"/>
        <item m="1" x="7325"/>
        <item m="1" x="2671"/>
        <item m="1" x="3051"/>
        <item m="1" x="7902"/>
        <item m="1" x="3240"/>
        <item m="1" x="3419"/>
        <item m="1" x="3810"/>
        <item m="1" x="4004"/>
        <item x="508"/>
        <item m="1" x="2025"/>
        <item m="1" x="6864"/>
        <item m="1" x="2162"/>
        <item m="1" x="7000"/>
        <item m="1" x="2322"/>
        <item m="1" x="7333"/>
        <item m="1" x="2681"/>
        <item m="1" x="7519"/>
        <item m="1" x="2858"/>
        <item m="1" x="7716"/>
        <item m="1" x="3251"/>
        <item m="1" x="3433"/>
        <item m="1" x="3624"/>
        <item m="1" x="4021"/>
        <item m="1" x="4206"/>
        <item x="509"/>
        <item m="1" x="2170"/>
        <item m="1" x="7009"/>
        <item m="1" x="2329"/>
        <item m="1" x="7172"/>
        <item m="1" x="2689"/>
        <item m="1" x="7530"/>
        <item m="1" x="2870"/>
        <item m="1" x="7727"/>
        <item m="1" x="3075"/>
        <item m="1" x="3446"/>
        <item m="1" x="3637"/>
        <item m="1" x="4035"/>
        <item m="1" x="4224"/>
        <item m="1" x="4407"/>
        <item m="1" x="4807"/>
        <item x="510"/>
        <item m="1" x="2512"/>
        <item m="1" x="2880"/>
        <item m="1" x="7738"/>
        <item m="1" x="3085"/>
        <item m="1" x="7934"/>
        <item m="1" x="3274"/>
        <item m="1" x="3650"/>
        <item m="1" x="3851"/>
        <item m="1" x="4236"/>
        <item m="1" x="4424"/>
        <item m="1" x="4628"/>
        <item m="1" x="5010"/>
        <item m="1" x="5173"/>
        <item x="511"/>
        <item m="1" x="7748"/>
        <item m="1" x="3095"/>
        <item m="1" x="7942"/>
        <item m="1" x="3281"/>
        <item m="1" x="3661"/>
        <item m="1" x="3864"/>
        <item m="1" x="4061"/>
        <item m="1" x="4439"/>
        <item m="1" x="4641"/>
        <item m="1" x="5022"/>
        <item m="1" x="5185"/>
        <item m="1" x="5339"/>
        <item x="512"/>
        <item m="1" x="3289"/>
        <item m="1" x="3476"/>
        <item m="1" x="3873"/>
        <item m="1" x="4071"/>
        <item m="1" x="4450"/>
        <item m="1" x="4656"/>
        <item m="1" x="4849"/>
        <item m="1" x="5194"/>
        <item m="1" x="5350"/>
        <item m="1" x="5621"/>
        <item m="1" x="5734"/>
        <item x="513"/>
        <item m="1" x="3684"/>
        <item m="1" x="4081"/>
        <item m="1" x="4269"/>
        <item m="1" x="4665"/>
        <item m="1" x="4861"/>
        <item m="1" x="5044"/>
        <item m="1" x="5358"/>
        <item m="1" x="5497"/>
        <item m="1" x="5739"/>
        <item m="1" x="947"/>
        <item m="1" x="5835"/>
        <item m="1" x="1026"/>
        <item m="1" x="5914"/>
        <item x="514"/>
        <item m="1" x="4087"/>
        <item m="1" x="4279"/>
        <item m="1" x="4475"/>
        <item m="1" x="4871"/>
        <item m="1" x="5052"/>
        <item m="1" x="5365"/>
        <item m="1" x="5506"/>
        <item m="1" x="5634"/>
        <item m="1" x="952"/>
        <item m="1" x="5840"/>
        <item m="1" x="1032"/>
        <item m="1" x="1124"/>
        <item m="1" x="6082"/>
        <item x="515"/>
        <item m="1" x="4483"/>
        <item m="1" x="4688"/>
        <item m="1" x="5059"/>
        <item m="1" x="5220"/>
        <item m="1" x="5511"/>
        <item m="1" x="5638"/>
        <item m="1" x="5752"/>
        <item m="1" x="1034"/>
        <item m="1" x="5920"/>
        <item m="1" x="1129"/>
        <item m="1" x="6010"/>
        <item m="1" x="6179"/>
        <item m="1" x="1380"/>
        <item m="1" x="6265"/>
        <item m="1" x="1488"/>
        <item x="516"/>
        <item m="1" x="1164"/>
        <item m="1" x="6034"/>
        <item m="1" x="1249"/>
        <item m="1" x="6121"/>
        <item m="1" x="1333"/>
        <item m="1" x="6308"/>
        <item m="1" x="1539"/>
        <item m="1" x="6404"/>
        <item m="1" x="1642"/>
        <item m="1" x="6495"/>
        <item m="1" x="1866"/>
        <item m="1" x="6714"/>
        <item m="1" x="1998"/>
        <item m="1" x="6841"/>
        <item m="1" x="2133"/>
        <item m="1" x="7130"/>
        <item m="1" x="2453"/>
        <item m="1" x="7293"/>
        <item m="1" x="2640"/>
        <item m="1" x="7478"/>
        <item x="517"/>
        <item m="1" x="1253"/>
        <item m="1" x="6127"/>
        <item m="1" x="1336"/>
        <item m="1" x="6218"/>
        <item m="1" x="1545"/>
        <item m="1" x="6409"/>
        <item m="1" x="1648"/>
        <item m="1" x="6501"/>
        <item m="1" x="1759"/>
        <item m="1" x="2007"/>
        <item m="1" x="6849"/>
        <item m="1" x="2143"/>
        <item m="1" x="6984"/>
        <item m="1" x="2466"/>
        <item m="1" x="7306"/>
        <item m="1" x="2653"/>
        <item m="1" x="7491"/>
        <item m="1" x="2831"/>
        <item x="518"/>
        <item m="1" x="1435"/>
        <item m="1" x="6318"/>
        <item m="1" x="1550"/>
        <item m="1" x="6413"/>
        <item m="1" x="1764"/>
        <item m="1" x="6614"/>
        <item m="1" x="1881"/>
        <item m="1" x="6727"/>
        <item m="1" x="2016"/>
        <item m="1" x="6991"/>
        <item m="1" x="2312"/>
        <item m="1" x="7152"/>
        <item m="1" x="2478"/>
        <item m="1" x="7318"/>
        <item m="1" x="2843"/>
        <item m="1" x="7698"/>
        <item m="1" x="3046"/>
        <item m="1" x="7896"/>
        <item m="1" x="3231"/>
        <item m="1" x="3602"/>
        <item x="519"/>
        <item m="1" x="1657"/>
        <item m="1" x="6619"/>
        <item m="1" x="1888"/>
        <item m="1" x="6734"/>
        <item m="1" x="2023"/>
        <item m="1" x="2318"/>
        <item m="1" x="7161"/>
        <item m="1" x="2492"/>
        <item m="1" x="7330"/>
        <item m="1" x="2675"/>
        <item m="1" x="7710"/>
        <item m="1" x="3059"/>
        <item m="1" x="7912"/>
        <item m="1" x="3247"/>
        <item m="1" x="3616"/>
        <item m="1" x="3820"/>
        <item m="1" x="4011"/>
        <item x="520"/>
        <item m="1" x="6739"/>
        <item m="1" x="2029"/>
        <item m="1" x="6868"/>
        <item m="1" x="2165"/>
        <item m="1" x="7005"/>
        <item m="1" x="2499"/>
        <item m="1" x="7340"/>
        <item m="1" x="2686"/>
        <item m="1" x="7524"/>
        <item m="1" x="2864"/>
        <item m="1" x="7921"/>
        <item m="1" x="3259"/>
        <item m="1" x="3439"/>
        <item m="1" x="3832"/>
        <item m="1" x="4030"/>
        <item m="1" x="4215"/>
        <item x="521"/>
        <item m="1" x="2175"/>
        <item m="1" x="7012"/>
        <item m="1" x="2333"/>
        <item m="1" x="7349"/>
        <item m="1" x="2695"/>
        <item m="1" x="7536"/>
        <item m="1" x="2874"/>
        <item m="1" x="7732"/>
        <item m="1" x="3268"/>
        <item m="1" x="3453"/>
        <item m="1" x="3643"/>
        <item m="1" x="4044"/>
        <item m="1" x="4230"/>
        <item m="1" x="4621"/>
        <item m="1" x="4816"/>
        <item x="522"/>
        <item m="1" x="2518"/>
        <item m="1" x="2887"/>
        <item m="1" x="7742"/>
        <item m="1" x="3090"/>
        <item m="1" x="7939"/>
        <item m="1" x="3461"/>
        <item m="1" x="3656"/>
        <item m="1" x="3859"/>
        <item m="1" x="4246"/>
        <item m="1" x="4431"/>
        <item m="1" x="4830"/>
        <item m="1" x="5018"/>
        <item m="1" x="5180"/>
        <item x="523"/>
        <item m="1" x="2898"/>
        <item m="1" x="7755"/>
        <item m="1" x="3099"/>
        <item m="1" x="7945"/>
        <item m="1" x="3285"/>
        <item m="1" x="3668"/>
        <item m="1" x="3869"/>
        <item m="1" x="4257"/>
        <item m="1" x="4446"/>
        <item m="1" x="4649"/>
        <item m="1" x="5029"/>
        <item m="1" x="5189"/>
        <item m="1" x="5485"/>
        <item x="524"/>
        <item m="1" x="3294"/>
        <item m="1" x="3878"/>
        <item m="1" x="4076"/>
        <item m="1" x="4459"/>
        <item m="1" x="4661"/>
        <item m="1" x="5038"/>
        <item m="1" x="5201"/>
        <item m="1" x="5353"/>
        <item m="1" x="5627"/>
        <item m="1" x="5738"/>
        <item x="525"/>
        <item m="1" x="3888"/>
        <item m="1" x="4084"/>
        <item m="1" x="4275"/>
        <item m="1" x="4673"/>
        <item m="1" x="4866"/>
        <item m="1" x="5208"/>
        <item m="1" x="5362"/>
        <item m="1" x="5503"/>
        <item m="1" x="5744"/>
        <item m="1" x="950"/>
        <item m="1" x="5838"/>
        <item m="1" x="1030"/>
        <item x="526"/>
        <item m="1" x="4093"/>
        <item m="1" x="4284"/>
        <item m="1" x="4683"/>
        <item m="1" x="4876"/>
        <item m="1" x="5056"/>
        <item m="1" x="5370"/>
        <item m="1" x="5508"/>
        <item m="1" x="5749"/>
        <item m="1" x="955"/>
        <item m="1" x="5843"/>
        <item m="1" x="5918"/>
        <item m="1" x="1218"/>
        <item m="1" x="6086"/>
        <item x="527"/>
        <item m="1" x="4489"/>
        <item m="1" x="4886"/>
        <item m="1" x="5062"/>
        <item m="1" x="5225"/>
        <item m="1" x="5515"/>
        <item m="1" x="5641"/>
        <item m="1" x="5845"/>
        <item m="1" x="1037"/>
        <item m="1" x="5923"/>
        <item m="1" x="1133"/>
        <item m="1" x="1301"/>
        <item m="1" x="6183"/>
        <item m="1" x="1385"/>
        <item m="1" x="6268"/>
        <item m="1" x="1492"/>
        <item x="528"/>
        <item m="1" x="5953"/>
        <item m="1" x="1167"/>
        <item m="1" x="6037"/>
        <item m="1" x="1251"/>
        <item m="1" x="6125"/>
        <item m="1" x="1428"/>
        <item m="1" x="6311"/>
        <item m="1" x="1542"/>
        <item m="1" x="6407"/>
        <item m="1" x="1646"/>
        <item m="1" x="6606"/>
        <item m="1" x="1871"/>
        <item m="1" x="6717"/>
        <item m="1" x="2003"/>
        <item m="1" x="6845"/>
        <item m="1" x="2295"/>
        <item m="1" x="7137"/>
        <item m="1" x="2459"/>
        <item m="1" x="7300"/>
        <item m="1" x="2648"/>
        <item m="1" x="7676"/>
        <item x="529"/>
        <item m="1" x="1256"/>
        <item m="1" x="6129"/>
        <item m="1" x="1338"/>
        <item m="1" x="6316"/>
        <item m="1" x="1548"/>
        <item m="1" x="6412"/>
        <item m="1" x="1651"/>
        <item m="1" x="6503"/>
        <item m="1" x="1878"/>
        <item m="1" x="6724"/>
        <item m="1" x="2012"/>
        <item m="1" x="6854"/>
        <item m="1" x="2148"/>
        <item m="1" x="2473"/>
        <item m="1" x="7312"/>
        <item m="1" x="2660"/>
        <item m="1" x="7499"/>
        <item m="1" x="3038"/>
        <item x="530"/>
        <item m="1" x="1438"/>
        <item m="1" x="6320"/>
        <item m="1" x="1553"/>
        <item m="1" x="6508"/>
        <item m="1" x="1766"/>
        <item m="1" x="6617"/>
        <item m="1" x="1885"/>
        <item m="1" x="6731"/>
        <item m="1" x="2155"/>
        <item m="1" x="6995"/>
        <item m="1" x="2315"/>
        <item m="1" x="7156"/>
        <item m="1" x="2485"/>
        <item m="1" x="7508"/>
        <item m="1" x="2849"/>
        <item m="1" x="7705"/>
        <item m="1" x="3052"/>
        <item m="1" x="7903"/>
        <item m="1" x="3420"/>
        <item m="1" x="3609"/>
        <item x="531"/>
        <item m="1" x="1771"/>
        <item m="1" x="6622"/>
        <item m="1" x="1891"/>
        <item m="1" x="6736"/>
        <item m="1" x="2026"/>
        <item m="1" x="7001"/>
        <item m="1" x="2323"/>
        <item m="1" x="7166"/>
        <item m="1" x="2495"/>
        <item m="1" x="7334"/>
        <item m="1" x="2859"/>
        <item m="1" x="7717"/>
        <item m="1" x="3067"/>
        <item m="1" x="7916"/>
        <item m="1" x="3252"/>
        <item m="1" x="3625"/>
        <item m="1" x="3826"/>
        <item x="532"/>
        <item m="1" x="1896"/>
        <item m="1" x="6743"/>
        <item m="1" x="2032"/>
        <item m="1" x="6871"/>
        <item m="1" x="2171"/>
        <item m="1" x="7173"/>
        <item m="1" x="2504"/>
        <item m="1" x="7344"/>
        <item m="1" x="2690"/>
        <item m="1" x="7531"/>
        <item m="1" x="3076"/>
        <item m="1" x="7927"/>
        <item m="1" x="3263"/>
        <item m="1" x="3447"/>
        <item m="1" x="3841"/>
        <item m="1" x="4036"/>
        <item x="533"/>
        <item m="1" x="2178"/>
        <item m="1" x="7016"/>
        <item m="1" x="2513"/>
        <item m="1" x="7355"/>
        <item m="1" x="2699"/>
        <item m="1" x="7539"/>
        <item m="1" x="2881"/>
        <item m="1" x="7935"/>
        <item m="1" x="3275"/>
        <item m="1" x="3456"/>
        <item m="1" x="3852"/>
        <item m="1" x="4051"/>
        <item m="1" x="4237"/>
        <item m="1" x="4629"/>
        <item m="1" x="4822"/>
        <item x="534"/>
        <item m="1" x="7549"/>
        <item m="1" x="2891"/>
        <item m="1" x="7749"/>
        <item m="1" x="3096"/>
        <item m="1" x="3466"/>
        <item m="1" x="3662"/>
        <item m="1" x="4062"/>
        <item m="1" x="4251"/>
        <item m="1" x="4440"/>
        <item m="1" x="4839"/>
        <item m="1" x="5023"/>
        <item x="535"/>
        <item m="1" x="2904"/>
        <item m="1" x="7760"/>
        <item m="1" x="3104"/>
        <item m="1" x="7949"/>
        <item m="1" x="3477"/>
        <item m="1" x="3673"/>
        <item m="1" x="3874"/>
        <item m="1" x="4264"/>
        <item m="1" x="4451"/>
        <item m="1" x="4850"/>
        <item m="1" x="5034"/>
        <item m="1" x="5195"/>
        <item m="1" x="5490"/>
        <item x="536"/>
        <item m="1" x="3299"/>
        <item m="1" x="3685"/>
        <item m="1" x="3882"/>
        <item m="1" x="4270"/>
        <item m="1" x="4465"/>
        <item m="1" x="4666"/>
        <item m="1" x="5045"/>
        <item m="1" x="5204"/>
        <item m="1" x="5498"/>
        <item m="1" x="5631"/>
        <item m="1" x="5740"/>
        <item x="537"/>
        <item m="1" x="3894"/>
        <item m="1" x="4088"/>
        <item m="1" x="4476"/>
        <item m="1" x="4677"/>
        <item m="1" x="4872"/>
        <item m="1" x="5213"/>
        <item m="1" x="5366"/>
        <item m="1" x="5635"/>
        <item m="1" x="5746"/>
        <item m="1" x="953"/>
        <item m="1" x="5841"/>
        <item m="1" x="1125"/>
        <item x="538"/>
        <item m="1" x="4098"/>
        <item m="1" x="4289"/>
        <item m="1" x="4689"/>
        <item m="1" x="4880"/>
        <item m="1" x="5221"/>
        <item m="1" x="5373"/>
        <item m="1" x="5512"/>
        <item m="1" x="5753"/>
        <item m="1" x="957"/>
        <item m="1" x="1035"/>
        <item m="1" x="6011"/>
        <item m="1" x="1221"/>
        <item m="1" x="6089"/>
        <item x="539"/>
        <item m="1" x="4495"/>
        <item m="1" x="4891"/>
        <item m="1" x="5067"/>
        <item m="1" x="5380"/>
        <item m="1" x="5518"/>
        <item m="1" x="5645"/>
        <item m="1" x="959"/>
        <item m="1" x="5848"/>
        <item m="1" x="1039"/>
        <item m="1" x="5926"/>
        <item m="1" x="1138"/>
        <item m="1" x="1305"/>
        <item m="1" x="6188"/>
        <item m="1" x="1388"/>
        <item m="1" x="6271"/>
        <item x="540"/>
        <item m="1" x="5956"/>
        <item m="1" x="1171"/>
        <item m="1" x="6039"/>
        <item m="1" x="1254"/>
        <item m="1" x="6219"/>
        <item m="1" x="1430"/>
        <item m="1" x="6313"/>
        <item m="1" x="1546"/>
        <item m="1" x="6410"/>
        <item m="1" x="1760"/>
        <item m="1" x="6609"/>
        <item m="1" x="1874"/>
        <item m="1" x="6721"/>
        <item m="1" x="2008"/>
        <item m="1" x="6985"/>
        <item m="1" x="2301"/>
        <item m="1" x="7142"/>
        <item m="1" x="2467"/>
        <item m="1" x="7307"/>
        <item m="1" x="2832"/>
        <item m="1" x="7685"/>
        <item x="541"/>
        <item m="1" x="1257"/>
        <item m="1" x="6131"/>
        <item m="1" x="1436"/>
        <item m="1" x="6319"/>
        <item m="1" x="1551"/>
        <item m="1" x="6414"/>
        <item m="1" x="1653"/>
        <item m="1" x="6615"/>
        <item m="1" x="1882"/>
        <item m="1" x="6728"/>
        <item m="1" x="2017"/>
        <item m="1" x="6858"/>
        <item m="1" x="7153"/>
        <item m="1" x="2479"/>
        <item m="1" x="7319"/>
        <item m="1" x="2667"/>
        <item m="1" x="7699"/>
        <item m="1" x="3047"/>
        <item x="542"/>
        <item m="1" x="1441"/>
        <item m="1" x="6323"/>
        <item m="1" x="1658"/>
        <item m="1" x="6510"/>
        <item m="1" x="1769"/>
        <item m="1" x="6620"/>
        <item m="1" x="1889"/>
        <item m="1" x="6862"/>
        <item m="1" x="2159"/>
        <item m="1" x="6998"/>
        <item m="1" x="2319"/>
        <item m="1" x="7162"/>
        <item m="1" x="2676"/>
        <item m="1" x="7514"/>
        <item m="1" x="2855"/>
        <item m="1" x="7711"/>
        <item m="1" x="3060"/>
        <item m="1" x="3427"/>
        <item m="1" x="3617"/>
        <item x="543"/>
        <item m="1" x="6515"/>
        <item m="1" x="1774"/>
        <item m="1" x="6624"/>
        <item m="1" x="1893"/>
        <item m="1" x="6740"/>
        <item m="1" x="2166"/>
        <item m="1" x="7006"/>
        <item m="1" x="2327"/>
        <item m="1" x="7169"/>
        <item m="1" x="7525"/>
        <item m="1" x="2865"/>
        <item m="1" x="7724"/>
        <item m="1" x="3071"/>
        <item m="1" x="7922"/>
        <item m="1" x="3440"/>
        <item m="1" x="3633"/>
        <item m="1" x="3833"/>
        <item x="544"/>
        <item m="1" x="1900"/>
        <item m="1" x="6746"/>
        <item m="1" x="2036"/>
        <item m="1" x="6875"/>
        <item m="1" x="2334"/>
        <item m="1" x="7176"/>
        <item m="1" x="2508"/>
        <item m="1" x="7350"/>
        <item m="1" x="2696"/>
        <item m="1" x="7733"/>
        <item m="1" x="3082"/>
        <item m="1" x="7931"/>
        <item m="1" x="3269"/>
        <item m="1" x="3644"/>
        <item m="1" x="3847"/>
        <item m="1" x="4045"/>
        <item m="1" x="4417"/>
        <item x="545"/>
        <item m="1" x="2182"/>
        <item m="1" x="7183"/>
        <item m="1" x="2519"/>
        <item m="1" x="7358"/>
        <item m="1" x="2703"/>
        <item m="1" x="7545"/>
        <item m="1" x="3091"/>
        <item m="1" x="7940"/>
        <item m="1" x="3278"/>
        <item m="1" x="3462"/>
        <item m="1" x="3860"/>
        <item m="1" x="4056"/>
        <item m="1" x="4432"/>
        <item m="1" x="4636"/>
        <item m="1" x="4831"/>
        <item x="546"/>
        <item m="1" x="7367"/>
        <item m="1" x="7554"/>
        <item m="1" x="2899"/>
        <item m="1" x="7756"/>
        <item m="1" x="3286"/>
        <item m="1" x="3471"/>
        <item m="1" x="3669"/>
        <item m="1" x="4068"/>
        <item m="1" x="4258"/>
        <item m="1" x="4650"/>
        <item m="1" x="4845"/>
        <item m="1" x="5030"/>
        <item x="547"/>
        <item m="1" x="2909"/>
        <item m="1" x="7767"/>
        <item m="1" x="3110"/>
        <item m="1" x="3481"/>
        <item m="1" x="3679"/>
        <item m="1" x="4077"/>
        <item m="1" x="4267"/>
        <item m="1" x="4460"/>
        <item m="1" x="4857"/>
        <item m="1" x="5039"/>
        <item m="1" x="5354"/>
        <item m="1" x="5494"/>
        <item x="548"/>
        <item m="1" x="3690"/>
        <item m="1" x="3889"/>
        <item m="1" x="4276"/>
        <item m="1" x="4470"/>
        <item m="1" x="4867"/>
        <item m="1" x="5050"/>
        <item m="1" x="5209"/>
        <item m="1" x="5504"/>
        <item m="1" x="5633"/>
        <item x="549"/>
        <item m="1" x="3701"/>
        <item m="1" x="3899"/>
        <item m="1" x="4094"/>
        <item m="1" x="4480"/>
        <item m="1" x="4684"/>
        <item m="1" x="5057"/>
        <item m="1" x="5216"/>
        <item m="1" x="5371"/>
        <item m="1" x="5637"/>
        <item m="1" x="5750"/>
        <item m="1" x="956"/>
        <item m="1" x="5919"/>
        <item m="1" x="1127"/>
        <item x="550"/>
        <item m="1" x="4104"/>
        <item m="1" x="4490"/>
        <item m="1" x="4693"/>
        <item m="1" x="4887"/>
        <item m="1" x="5226"/>
        <item m="1" x="5376"/>
        <item m="1" x="5642"/>
        <item m="1" x="5755"/>
        <item m="1" x="5846"/>
        <item m="1" x="1134"/>
        <item m="1" x="6014"/>
        <item m="1" x="1225"/>
        <item m="1" x="6092"/>
        <item x="551"/>
        <item m="1" x="4702"/>
        <item m="1" x="4897"/>
        <item m="1" x="5072"/>
        <item m="1" x="5383"/>
        <item m="1" x="5523"/>
        <item m="1" x="5759"/>
        <item m="1" x="961"/>
        <item m="1" x="5850"/>
        <item m="1" x="1043"/>
        <item m="1" x="5930"/>
        <item m="1" x="6097"/>
        <item m="1" x="1309"/>
        <item m="1" x="6191"/>
        <item m="1" x="1393"/>
        <item x="552"/>
        <item m="1" x="1068"/>
        <item m="1" x="5960"/>
        <item m="1" x="1174"/>
        <item m="1" x="6041"/>
        <item m="1" x="1339"/>
        <item m="1" x="6221"/>
        <item m="1" x="1433"/>
        <item m="1" x="6317"/>
        <item m="1" x="1549"/>
        <item m="1" x="6504"/>
        <item m="1" x="1762"/>
        <item m="1" x="6612"/>
        <item m="1" x="1879"/>
        <item m="1" x="6725"/>
        <item m="1" x="2149"/>
        <item m="1" x="6988"/>
        <item m="1" x="2306"/>
        <item m="1" x="7148"/>
        <item m="1" x="2474"/>
        <item m="1" x="7500"/>
        <item m="1" x="2838"/>
        <item m="1" x="7691"/>
        <item x="553"/>
        <item m="1" x="1259"/>
        <item m="1" x="6225"/>
        <item m="1" x="1439"/>
        <item m="1" x="6321"/>
        <item m="1" x="1554"/>
        <item m="1" x="6416"/>
        <item m="1" x="1767"/>
        <item m="1" x="6618"/>
        <item m="1" x="1886"/>
        <item m="1" x="6732"/>
        <item m="1" x="2021"/>
        <item m="1" x="2316"/>
        <item m="1" x="7157"/>
        <item m="1" x="2486"/>
        <item m="1" x="7326"/>
        <item m="1" x="2850"/>
        <item m="1" x="7706"/>
        <item m="1" x="3053"/>
        <item m="1" x="7904"/>
        <item x="554"/>
        <item m="1" x="1559"/>
        <item m="1" x="6419"/>
        <item m="1" x="1661"/>
        <item m="1" x="6513"/>
        <item m="1" x="1772"/>
        <item m="1" x="6737"/>
        <item m="1" x="2027"/>
        <item m="1" x="6865"/>
        <item m="1" x="2163"/>
        <item m="1" x="7002"/>
        <item m="1" x="2496"/>
        <item m="1" x="7335"/>
        <item m="1" x="2682"/>
        <item m="1" x="7520"/>
        <item m="1" x="2860"/>
        <item m="1" x="7917"/>
        <item m="1" x="3253"/>
        <item m="1" x="3434"/>
        <item x="555"/>
        <item m="1" x="1666"/>
        <item m="1" x="6518"/>
        <item m="1" x="1777"/>
        <item m="1" x="2033"/>
        <item m="1" x="6872"/>
        <item m="1" x="2172"/>
        <item m="1" x="7010"/>
        <item m="1" x="2330"/>
        <item m="1" x="7345"/>
        <item m="1" x="2691"/>
        <item m="1" x="7532"/>
        <item m="1" x="2871"/>
        <item m="1" x="7728"/>
        <item m="1" x="3264"/>
        <item m="1" x="3448"/>
        <item m="1" x="3638"/>
        <item m="1" x="4037"/>
        <item x="556"/>
        <item m="1" x="1903"/>
        <item m="1" x="6750"/>
        <item m="1" x="2179"/>
        <item m="1" x="7017"/>
        <item m="1" x="2338"/>
        <item m="1" x="7179"/>
        <item m="1" x="2514"/>
        <item m="1" x="7540"/>
        <item m="1" x="2882"/>
        <item m="1" x="7739"/>
        <item m="1" x="3086"/>
        <item m="1" x="7936"/>
        <item m="1" x="3457"/>
        <item m="1" x="3651"/>
        <item m="1" x="3853"/>
        <item m="1" x="4238"/>
        <item m="1" x="4425"/>
        <item x="557"/>
        <item m="1" x="7024"/>
        <item m="1" x="2346"/>
        <item m="1" x="7188"/>
        <item m="1" x="2522"/>
        <item m="1" x="7362"/>
        <item m="1" x="2892"/>
        <item m="1" x="7750"/>
        <item m="1" x="3097"/>
        <item m="1" x="7943"/>
        <item m="1" x="3282"/>
        <item m="1" x="3663"/>
        <item m="1" x="3865"/>
        <item m="1" x="4252"/>
        <item m="1" x="4441"/>
        <item m="1" x="4642"/>
        <item x="558"/>
        <item m="1" x="2531"/>
        <item m="1" x="7371"/>
        <item m="1" x="7561"/>
        <item m="1" x="3105"/>
        <item m="1" x="7950"/>
        <item m="1" x="3290"/>
        <item m="1" x="3478"/>
        <item m="1" x="3875"/>
        <item m="1" x="4072"/>
        <item m="1" x="4452"/>
        <item m="1" x="4657"/>
        <item m="1" x="4851"/>
        <item m="1" x="5196"/>
        <item x="559"/>
        <item m="1" x="2915"/>
        <item m="1" x="7956"/>
        <item m="1" x="3300"/>
        <item m="1" x="3485"/>
        <item m="1" x="3883"/>
        <item m="1" x="4082"/>
        <item m="1" x="4271"/>
        <item m="1" x="4667"/>
        <item m="1" x="4862"/>
        <item m="1" x="5205"/>
        <item m="1" x="5359"/>
        <item m="1" x="5499"/>
        <item x="560"/>
        <item m="1" x="3493"/>
        <item m="1" x="3696"/>
        <item m="1" x="4089"/>
        <item m="1" x="4280"/>
        <item m="1" x="4678"/>
        <item m="1" x="4873"/>
        <item m="1" x="5053"/>
        <item m="1" x="5367"/>
        <item m="1" x="5507"/>
        <item m="1" x="5747"/>
        <item x="561"/>
        <item m="1" x="3706"/>
        <item m="1" x="3905"/>
        <item m="1" x="4290"/>
        <item m="1" x="4484"/>
        <item m="1" x="4881"/>
        <item m="1" x="5060"/>
        <item m="1" x="5222"/>
        <item m="1" x="5513"/>
        <item m="1" x="5639"/>
        <item m="1" x="5844"/>
        <item m="1" x="1036"/>
        <item m="1" x="5921"/>
        <item m="1" x="1130"/>
        <item x="562"/>
        <item m="1" x="4296"/>
        <item m="1" x="4496"/>
        <item m="1" x="4698"/>
        <item m="1" x="5068"/>
        <item m="1" x="5229"/>
        <item m="1" x="5519"/>
        <item m="1" x="5646"/>
        <item m="1" x="863"/>
        <item m="1" x="5757"/>
        <item m="1" x="1040"/>
        <item m="1" x="5927"/>
        <item m="1" x="1139"/>
        <item m="1" x="1228"/>
        <item x="563"/>
        <item m="1" x="4505"/>
        <item m="1" x="4706"/>
        <item m="1" x="4903"/>
        <item m="1" x="5236"/>
        <item m="1" x="5387"/>
        <item m="1" x="5650"/>
        <item m="1" x="867"/>
        <item m="1" x="5761"/>
        <item m="1" x="963"/>
        <item m="1" x="5853"/>
        <item m="1" x="1142"/>
        <item m="1" x="6018"/>
        <item m="1" x="6101"/>
        <item m="1" x="1312"/>
        <item m="1" x="6280"/>
        <item m="1" x="1506"/>
        <item x="564"/>
        <item m="1" x="1072"/>
        <item m="1" x="5963"/>
        <item m="1" x="1258"/>
        <item m="1" x="6132"/>
        <item m="1" x="1341"/>
        <item m="1" x="6223"/>
        <item m="1" x="1437"/>
        <item m="1" x="6415"/>
        <item m="1" x="1654"/>
        <item m="1" x="6506"/>
        <item m="1" x="1765"/>
        <item m="1" x="6616"/>
        <item m="1" x="2018"/>
        <item m="1" x="6859"/>
        <item m="1" x="2152"/>
        <item m="1" x="6992"/>
        <item m="1" x="2313"/>
        <item m="1" x="7320"/>
        <item m="1" x="2668"/>
        <item m="1" x="7505"/>
        <item m="1" x="2844"/>
        <item m="1" x="7700"/>
        <item x="565"/>
        <item m="1" x="6138"/>
        <item m="1" x="1344"/>
        <item m="1" x="6227"/>
        <item m="1" x="1442"/>
        <item m="1" x="6324"/>
        <item m="1" x="1659"/>
        <item m="1" x="6511"/>
        <item m="1" x="1770"/>
        <item m="1" x="6621"/>
        <item m="1" x="1890"/>
        <item m="1" x="2160"/>
        <item m="1" x="6999"/>
        <item m="1" x="2320"/>
        <item m="1" x="7163"/>
        <item m="1" x="2677"/>
        <item m="1" x="7515"/>
        <item m="1" x="2856"/>
        <item m="1" x="7712"/>
        <item m="1" x="3061"/>
        <item x="566"/>
        <item m="1" x="6329"/>
        <item m="1" x="1562"/>
        <item m="1" x="6422"/>
        <item m="1" x="1664"/>
        <item m="1" x="6516"/>
        <item m="1" x="1894"/>
        <item m="1" x="6741"/>
        <item m="1" x="2030"/>
        <item m="1" x="6869"/>
        <item m="1" x="2167"/>
        <item m="1" x="7170"/>
        <item m="1" x="2500"/>
        <item m="1" x="7341"/>
        <item m="1" x="2687"/>
        <item m="1" x="7526"/>
        <item m="1" x="3072"/>
        <item m="1" x="7923"/>
        <item m="1" x="3260"/>
        <item x="567"/>
        <item m="1" x="1670"/>
        <item m="1" x="6521"/>
        <item m="1" x="1779"/>
        <item m="1" x="6747"/>
        <item m="1" x="2037"/>
        <item m="1" x="6876"/>
        <item m="1" x="2176"/>
        <item m="1" x="7013"/>
        <item m="1" x="2509"/>
        <item m="1" x="7351"/>
        <item m="1" x="2697"/>
        <item m="1" x="7537"/>
        <item m="1" x="2875"/>
        <item m="1" x="7932"/>
        <item m="1" x="3270"/>
        <item m="1" x="3454"/>
        <item m="1" x="3848"/>
        <item m="1" x="4046"/>
        <item x="568"/>
        <item m="1" x="1907"/>
        <item m="1" x="6881"/>
        <item m="1" x="2183"/>
        <item m="1" x="7021"/>
        <item m="1" x="2341"/>
        <item m="1" x="7184"/>
        <item m="1" x="2704"/>
        <item m="1" x="7546"/>
        <item m="1" x="2888"/>
        <item m="1" x="7743"/>
        <item m="1" x="3092"/>
        <item m="1" x="3463"/>
        <item m="1" x="3657"/>
        <item m="1" x="4247"/>
        <item m="1" x="4433"/>
        <item x="569"/>
        <item m="1" x="2190"/>
        <item m="1" x="7030"/>
        <item m="1" x="2351"/>
        <item m="1" x="7191"/>
        <item m="1" x="2526"/>
        <item m="1" x="7555"/>
        <item m="1" x="2900"/>
        <item m="1" x="7757"/>
        <item m="1" x="3100"/>
        <item m="1" x="7946"/>
        <item m="1" x="3472"/>
        <item m="1" x="3670"/>
        <item m="1" x="3870"/>
        <item m="1" x="4259"/>
        <item m="1" x="4447"/>
        <item m="1" x="4846"/>
        <item x="570"/>
        <item m="1" x="2535"/>
        <item m="1" x="7376"/>
        <item m="1" x="7768"/>
        <item m="1" x="3111"/>
        <item m="1" x="7953"/>
        <item m="1" x="3295"/>
        <item m="1" x="3680"/>
        <item m="1" x="3879"/>
        <item m="1" x="4078"/>
        <item m="1" x="4461"/>
        <item m="1" x="4662"/>
        <item m="1" x="5040"/>
        <item m="1" x="5202"/>
        <item x="571"/>
        <item m="1" x="3121"/>
        <item m="1" x="7962"/>
        <item m="1" x="3304"/>
        <item m="1" x="3489"/>
        <item m="1" x="3890"/>
        <item m="1" x="4085"/>
        <item m="1" x="4471"/>
        <item m="1" x="4674"/>
        <item m="1" x="4868"/>
        <item m="1" x="5210"/>
        <item m="1" x="5363"/>
        <item x="572"/>
        <item m="1" x="3313"/>
        <item m="1" x="3498"/>
        <item m="1" x="3900"/>
        <item m="1" x="4095"/>
        <item m="1" x="4285"/>
        <item m="1" x="4685"/>
        <item m="1" x="4877"/>
        <item m="1" x="5217"/>
        <item m="1" x="5372"/>
        <item m="1" x="5509"/>
        <item m="1" x="5751"/>
        <item x="573"/>
        <item m="1" x="3711"/>
        <item m="1" x="4105"/>
        <item m="1" x="4293"/>
        <item m="1" x="4491"/>
        <item m="1" x="4888"/>
        <item m="1" x="5063"/>
        <item m="1" x="5377"/>
        <item m="1" x="5516"/>
        <item m="1" x="5643"/>
        <item m="1" x="958"/>
        <item m="1" x="5847"/>
        <item m="1" x="1038"/>
        <item m="1" x="5924"/>
        <item m="1" x="1135"/>
        <item x="574"/>
        <item m="1" x="4302"/>
        <item m="1" x="4501"/>
        <item m="1" x="4898"/>
        <item m="1" x="5073"/>
        <item m="1" x="5233"/>
        <item m="1" x="5524"/>
        <item m="1" x="5648"/>
        <item m="1" x="865"/>
        <item m="1" x="5851"/>
        <item m="1" x="1044"/>
        <item m="1" x="5931"/>
        <item m="1" x="6017"/>
        <item x="575"/>
        <item m="1" x="4510"/>
        <item m="1" x="4711"/>
        <item m="1" x="5081"/>
        <item m="1" x="5239"/>
        <item m="1" x="5391"/>
        <item m="1" x="5653"/>
        <item m="1" x="869"/>
        <item m="1" x="5764"/>
        <item m="1" x="966"/>
        <item m="1" x="5934"/>
        <item m="1" x="1145"/>
        <item m="1" x="6021"/>
        <item m="1" x="6105"/>
        <item m="1" x="1402"/>
        <item m="1" x="6285"/>
        <item m="1" x="1512"/>
        <item x="576"/>
        <item m="1" x="1075"/>
        <item m="1" x="6044"/>
        <item m="1" x="1260"/>
        <item m="1" x="6135"/>
        <item m="1" x="1343"/>
        <item m="1" x="6226"/>
        <item m="1" x="1555"/>
        <item m="1" x="6417"/>
        <item m="1" x="1656"/>
        <item m="1" x="6509"/>
        <item m="1" x="1768"/>
        <item m="1" x="2022"/>
        <item m="1" x="6861"/>
        <item m="1" x="2156"/>
        <item m="1" x="6996"/>
        <item m="1" x="2487"/>
        <item m="1" x="7327"/>
        <item m="1" x="2672"/>
        <item m="1" x="7509"/>
        <item m="1" x="2851"/>
        <item x="577"/>
        <item m="1" x="1264"/>
        <item m="1" x="6141"/>
        <item m="1" x="1346"/>
        <item m="1" x="6229"/>
        <item m="1" x="1444"/>
        <item m="1" x="6420"/>
        <item m="1" x="1662"/>
        <item m="1" x="6514"/>
        <item m="1" x="1773"/>
        <item m="1" x="6623"/>
        <item m="1" x="6866"/>
        <item m="1" x="2164"/>
        <item m="1" x="7003"/>
        <item m="1" x="2324"/>
        <item m="1" x="7336"/>
        <item m="1" x="2683"/>
        <item m="1" x="7521"/>
        <item m="1" x="2861"/>
        <item m="1" x="7718"/>
        <item x="578"/>
        <item m="1" x="1451"/>
        <item m="1" x="6332"/>
        <item m="1" x="1565"/>
        <item m="1" x="6424"/>
        <item m="1" x="1667"/>
        <item m="1" x="6626"/>
        <item m="1" x="1897"/>
        <item m="1" x="6744"/>
        <item m="1" x="2034"/>
        <item m="1" x="6873"/>
        <item m="1" x="2331"/>
        <item m="1" x="7174"/>
        <item m="1" x="2505"/>
        <item m="1" x="7346"/>
        <item m="1" x="2692"/>
        <item m="1" x="7729"/>
        <item m="1" x="3077"/>
        <item m="1" x="7928"/>
        <item m="1" x="3265"/>
        <item m="1" x="3639"/>
        <item x="579"/>
        <item m="1" x="1672"/>
        <item m="1" x="6523"/>
        <item m="1" x="1904"/>
        <item m="1" x="6751"/>
        <item m="1" x="2040"/>
        <item m="1" x="6878"/>
        <item m="1" x="7180"/>
        <item m="1" x="2515"/>
        <item m="1" x="7356"/>
        <item m="1" x="2700"/>
        <item m="1" x="7541"/>
        <item m="1" x="3087"/>
        <item m="1" x="7937"/>
        <item m="1" x="3276"/>
        <item m="1" x="3458"/>
        <item m="1" x="3854"/>
        <item m="1" x="4052"/>
        <item x="580"/>
        <item m="1" x="2045"/>
        <item m="1" x="6885"/>
        <item m="1" x="2186"/>
        <item m="1" x="7025"/>
        <item m="1" x="2347"/>
        <item m="1" x="7363"/>
        <item m="1" x="2709"/>
        <item m="1" x="7550"/>
        <item m="1" x="2893"/>
        <item m="1" x="7751"/>
        <item m="1" x="3283"/>
        <item m="1" x="3467"/>
        <item m="1" x="3664"/>
        <item m="1" x="4063"/>
        <item m="1" x="4253"/>
        <item x="581"/>
        <item m="1" x="2196"/>
        <item m="1" x="7034"/>
        <item m="1" x="2354"/>
        <item m="1" x="7194"/>
        <item m="1" x="2716"/>
        <item m="1" x="7562"/>
        <item m="1" x="2905"/>
        <item m="1" x="7761"/>
        <item m="1" x="3106"/>
        <item m="1" x="3479"/>
        <item m="1" x="3674"/>
        <item m="1" x="4073"/>
        <item m="1" x="4265"/>
        <item m="1" x="4453"/>
        <item m="1" x="4852"/>
        <item x="582"/>
        <item m="1" x="2541"/>
        <item m="1" x="2916"/>
        <item m="1" x="7773"/>
        <item m="1" x="3115"/>
        <item m="1" x="7957"/>
        <item m="1" x="3301"/>
        <item m="1" x="3686"/>
        <item m="1" x="3884"/>
        <item m="1" x="4272"/>
        <item m="1" x="4466"/>
        <item m="1" x="4668"/>
        <item m="1" x="5046"/>
        <item m="1" x="5206"/>
        <item x="583"/>
        <item m="1" x="7785"/>
        <item m="1" x="3126"/>
        <item m="1" x="7966"/>
        <item m="1" x="3308"/>
        <item m="1" x="3697"/>
        <item m="1" x="3895"/>
        <item m="1" x="4090"/>
        <item m="1" x="4477"/>
        <item m="1" x="4679"/>
        <item m="1" x="5054"/>
        <item m="1" x="5214"/>
        <item m="1" x="5368"/>
        <item x="584"/>
        <item m="1" x="3318"/>
        <item m="1" x="3503"/>
        <item m="1" x="3906"/>
        <item m="1" x="4099"/>
        <item m="1" x="4485"/>
        <item m="1" x="4690"/>
        <item m="1" x="4882"/>
        <item m="1" x="5223"/>
        <item m="1" x="5374"/>
        <item m="1" x="5640"/>
        <item m="1" x="5754"/>
        <item x="585"/>
        <item m="1" x="3716"/>
        <item m="1" x="4110"/>
        <item m="1" x="4297"/>
        <item m="1" x="4699"/>
        <item m="1" x="4892"/>
        <item m="1" x="5069"/>
        <item m="1" x="5381"/>
        <item m="1" x="5520"/>
        <item m="1" x="5758"/>
        <item m="1" x="960"/>
        <item m="1" x="5849"/>
        <item m="1" x="1041"/>
        <item m="1" x="5928"/>
        <item x="586"/>
        <item m="1" x="4119"/>
        <item m="1" x="4306"/>
        <item m="1" x="4506"/>
        <item m="1" x="4904"/>
        <item m="1" x="5076"/>
        <item m="1" x="5388"/>
        <item m="1" x="5527"/>
        <item m="1" x="5651"/>
        <item m="1" x="964"/>
        <item m="1" x="5854"/>
        <item m="1" x="1047"/>
        <item m="1" x="1143"/>
        <item m="1" x="6102"/>
        <item x="587"/>
        <item m="1" x="4514"/>
        <item m="1" x="4716"/>
        <item m="1" x="5085"/>
        <item m="1" x="5244"/>
        <item m="1" x="5534"/>
        <item m="1" x="5655"/>
        <item m="1" x="872"/>
        <item m="1" x="5768"/>
        <item m="1" x="1050"/>
        <item m="1" x="5937"/>
        <item m="1" x="1149"/>
        <item m="1" x="6024"/>
        <item m="1" x="6200"/>
        <item m="1" x="1407"/>
        <item m="1" x="6290"/>
        <item m="1" x="1515"/>
        <item x="588"/>
        <item m="1" x="1179"/>
        <item m="1" x="6046"/>
        <item m="1" x="1262"/>
        <item m="1" x="6139"/>
        <item m="1" x="1345"/>
        <item m="1" x="6325"/>
        <item m="1" x="1557"/>
        <item m="1" x="6418"/>
        <item m="1" x="1660"/>
        <item m="1" x="6512"/>
        <item m="1" x="6735"/>
        <item m="1" x="2024"/>
        <item m="1" x="6863"/>
        <item m="1" x="2161"/>
        <item m="1" x="7164"/>
        <item m="1" x="2493"/>
        <item m="1" x="7331"/>
        <item m="1" x="2678"/>
        <item m="1" x="7516"/>
        <item x="589"/>
        <item m="1" x="1267"/>
        <item m="1" x="6144"/>
        <item m="1" x="1349"/>
        <item m="1" x="6232"/>
        <item m="1" x="1563"/>
        <item m="1" x="6423"/>
        <item m="1" x="1665"/>
        <item m="1" x="6517"/>
        <item m="1" x="1775"/>
        <item m="1" x="2031"/>
        <item m="1" x="6870"/>
        <item m="1" x="2168"/>
        <item m="1" x="7007"/>
        <item m="1" x="2501"/>
        <item m="1" x="7342"/>
        <item m="1" x="2688"/>
        <item m="1" x="7527"/>
        <item m="1" x="2866"/>
        <item x="590"/>
        <item m="1" x="1454"/>
        <item m="1" x="6335"/>
        <item m="1" x="1568"/>
        <item m="1" x="6426"/>
        <item m="1" x="1780"/>
        <item m="1" x="6628"/>
        <item m="1" x="1901"/>
        <item m="1" x="6748"/>
        <item m="1" x="2038"/>
        <item m="1" x="7014"/>
        <item m="1" x="2335"/>
        <item m="1" x="7177"/>
        <item m="1" x="2510"/>
        <item m="1" x="7352"/>
        <item m="1" x="2876"/>
        <item m="1" x="7734"/>
        <item m="1" x="3083"/>
        <item m="1" x="7933"/>
        <item m="1" x="3271"/>
        <item m="1" x="3645"/>
        <item x="591"/>
        <item m="1" x="6633"/>
        <item m="1" x="1908"/>
        <item m="1" x="6753"/>
        <item m="1" x="2042"/>
        <item m="1" x="6882"/>
        <item m="1" x="2342"/>
        <item m="1" x="7185"/>
        <item m="1" x="2520"/>
        <item m="1" x="7359"/>
        <item m="1" x="2705"/>
        <item m="1" x="7744"/>
        <item m="1" x="3093"/>
        <item m="1" x="7941"/>
        <item m="1" x="3279"/>
        <item m="1" x="3658"/>
        <item m="1" x="3861"/>
        <item m="1" x="4057"/>
        <item x="592"/>
        <item m="1" x="6758"/>
        <item m="1" x="2048"/>
        <item m="1" x="6888"/>
        <item m="1" x="2191"/>
        <item m="1" x="7031"/>
        <item m="1" x="2527"/>
        <item m="1" x="7368"/>
        <item m="1" x="2712"/>
        <item m="1" x="7556"/>
        <item m="1" x="2901"/>
        <item m="1" x="7947"/>
        <item m="1" x="3287"/>
        <item m="1" x="3473"/>
        <item m="1" x="3871"/>
        <item m="1" x="4069"/>
        <item m="1" x="4260"/>
        <item x="593"/>
        <item m="1" x="2199"/>
        <item m="1" x="7038"/>
        <item m="1" x="2359"/>
        <item m="1" x="7377"/>
        <item m="1" x="2721"/>
        <item m="1" x="7565"/>
        <item m="1" x="2910"/>
        <item m="1" x="7769"/>
        <item m="1" x="3296"/>
        <item m="1" x="3482"/>
        <item m="1" x="3681"/>
        <item m="1" x="4079"/>
        <item m="1" x="4268"/>
        <item m="1" x="4663"/>
        <item m="1" x="4858"/>
        <item x="594"/>
        <item m="1" x="2547"/>
        <item m="1" x="2920"/>
        <item m="1" x="7778"/>
        <item m="1" x="3122"/>
        <item m="1" x="7963"/>
        <item m="1" x="3490"/>
        <item m="1" x="3691"/>
        <item m="1" x="3891"/>
        <item m="1" x="4277"/>
        <item m="1" x="4472"/>
        <item m="1" x="4869"/>
        <item m="1" x="5051"/>
        <item m="1" x="5211"/>
        <item x="595"/>
        <item m="1" x="2931"/>
        <item m="1" x="7790"/>
        <item m="1" x="3130"/>
        <item m="1" x="7971"/>
        <item m="1" x="3314"/>
        <item m="1" x="3702"/>
        <item m="1" x="3901"/>
        <item m="1" x="4286"/>
        <item m="1" x="4481"/>
        <item m="1" x="4686"/>
        <item m="1" x="5058"/>
        <item m="1" x="5218"/>
        <item m="1" x="5510"/>
        <item x="596"/>
        <item m="1" x="3324"/>
        <item m="1" x="3910"/>
        <item m="1" x="4106"/>
        <item m="1" x="4492"/>
        <item m="1" x="4694"/>
        <item m="1" x="5064"/>
        <item m="1" x="5227"/>
        <item m="1" x="5378"/>
        <item m="1" x="5644"/>
        <item m="1" x="5756"/>
        <item x="597"/>
        <item m="1" x="3920"/>
        <item m="1" x="4113"/>
        <item m="1" x="4303"/>
        <item m="1" x="4703"/>
        <item m="1" x="4899"/>
        <item m="1" x="5234"/>
        <item m="1" x="5384"/>
        <item m="1" x="5525"/>
        <item m="1" x="866"/>
        <item m="1" x="5760"/>
        <item m="1" x="962"/>
        <item m="1" x="5852"/>
        <item m="1" x="1045"/>
        <item x="598"/>
        <item m="1" x="4124"/>
        <item m="1" x="4312"/>
        <item m="1" x="4712"/>
        <item m="1" x="4908"/>
        <item m="1" x="5082"/>
        <item m="1" x="5392"/>
        <item m="1" x="5530"/>
        <item m="1" x="5765"/>
        <item m="1" x="967"/>
        <item m="1" x="5855"/>
        <item m="1" x="5935"/>
        <item m="1" x="1235"/>
        <item m="1" x="6106"/>
        <item x="599"/>
        <item m="1" x="4521"/>
        <item m="1" x="4917"/>
        <item m="1" x="5090"/>
        <item m="1" x="5249"/>
        <item m="1" x="5537"/>
        <item m="1" x="5659"/>
        <item m="1" x="876"/>
        <item m="1" x="5858"/>
        <item m="1" x="1052"/>
        <item m="1" x="5940"/>
        <item m="1" x="1154"/>
        <item m="1" x="1322"/>
        <item m="1" x="6205"/>
        <item m="1" x="1411"/>
        <item m="1" x="6293"/>
        <item m="1" x="1521"/>
        <item x="600"/>
        <item m="1" x="5968"/>
        <item m="1" x="1182"/>
        <item m="1" x="6050"/>
        <item m="1" x="1265"/>
        <item m="1" x="6142"/>
        <item m="1" x="1445"/>
        <item m="1" x="6327"/>
        <item m="1" x="1560"/>
        <item m="1" x="6421"/>
        <item m="1" x="1663"/>
        <item m="1" x="1892"/>
        <item m="1" x="6738"/>
        <item m="1" x="2028"/>
        <item m="1" x="6867"/>
        <item m="1" x="2325"/>
        <item m="1" x="7167"/>
        <item m="1" x="2497"/>
        <item m="1" x="7337"/>
        <item m="1" x="2684"/>
        <item m="1" x="7719"/>
        <item x="601"/>
        <item m="1" x="1269"/>
        <item m="1" x="6146"/>
        <item m="1" x="1353"/>
        <item m="1" x="6333"/>
        <item m="1" x="1566"/>
        <item m="1" x="6425"/>
        <item m="1" x="1668"/>
        <item m="1" x="6519"/>
        <item m="1" x="1898"/>
        <item m="1" x="6745"/>
        <item m="1" x="2035"/>
        <item m="1" x="6874"/>
        <item m="1" x="2173"/>
        <item m="1" x="2506"/>
        <item m="1" x="7347"/>
        <item m="1" x="2693"/>
        <item m="1" x="7533"/>
        <item m="1" x="3078"/>
        <item m="1" x="7929"/>
        <item x="602"/>
        <item m="1" x="1457"/>
        <item m="1" x="6338"/>
        <item m="1" x="1673"/>
        <item m="1" x="6524"/>
        <item m="1" x="1783"/>
        <item m="1" x="6631"/>
        <item m="1" x="1905"/>
        <item m="1" x="6879"/>
        <item m="1" x="2180"/>
        <item m="1" x="7018"/>
        <item m="1" x="2339"/>
        <item m="1" x="7181"/>
        <item m="1" x="2701"/>
        <item m="1" x="7542"/>
        <item m="1" x="2883"/>
        <item m="1" x="7740"/>
        <item m="1" x="3088"/>
        <item m="1" x="3459"/>
        <item m="1" x="3652"/>
        <item x="603"/>
        <item m="1" x="6529"/>
        <item m="1" x="1788"/>
        <item m="1" x="6636"/>
        <item m="1" x="1911"/>
        <item m="1" x="6755"/>
        <item m="1" x="2187"/>
        <item m="1" x="7026"/>
        <item m="1" x="2348"/>
        <item m="1" x="7189"/>
        <item m="1" x="2523"/>
        <item m="1" x="7551"/>
        <item m="1" x="2894"/>
        <item m="1" x="7752"/>
        <item m="1" x="3098"/>
        <item m="1" x="3468"/>
        <item m="1" x="3665"/>
        <item m="1" x="3866"/>
        <item x="604"/>
        <item m="1" x="1917"/>
        <item m="1" x="6762"/>
        <item m="1" x="2051"/>
        <item m="1" x="6892"/>
        <item m="1" x="2355"/>
        <item m="1" x="7195"/>
        <item m="1" x="2532"/>
        <item m="1" x="7372"/>
        <item m="1" x="2717"/>
        <item m="1" x="7762"/>
        <item m="1" x="3107"/>
        <item m="1" x="7951"/>
        <item m="1" x="3291"/>
        <item m="1" x="3675"/>
        <item m="1" x="3876"/>
        <item m="1" x="4074"/>
        <item m="1" x="4454"/>
        <item x="605"/>
        <item m="1" x="2203"/>
        <item m="1" x="7202"/>
        <item m="1" x="2542"/>
        <item m="1" x="7382"/>
        <item m="1" x="2724"/>
        <item m="1" x="7569"/>
        <item m="1" x="3116"/>
        <item m="1" x="7958"/>
        <item m="1" x="3302"/>
        <item m="1" x="3486"/>
        <item m="1" x="3885"/>
        <item m="1" x="4083"/>
        <item m="1" x="4467"/>
        <item m="1" x="4669"/>
        <item m="1" x="4863"/>
        <item x="606"/>
        <item m="1" x="7391"/>
        <item m="1" x="7577"/>
        <item m="1" x="2925"/>
        <item m="1" x="7786"/>
        <item m="1" x="3309"/>
        <item m="1" x="3494"/>
        <item m="1" x="3698"/>
        <item m="1" x="4091"/>
        <item m="1" x="4281"/>
        <item m="1" x="4680"/>
        <item m="1" x="4874"/>
        <item m="1" x="5055"/>
        <item x="607"/>
        <item m="1" x="2936"/>
        <item m="1" x="7795"/>
        <item m="1" x="3136"/>
        <item m="1" x="3504"/>
        <item m="1" x="3707"/>
        <item m="1" x="4100"/>
        <item m="1" x="4291"/>
        <item m="1" x="4486"/>
        <item m="1" x="4883"/>
        <item m="1" x="5061"/>
        <item m="1" x="5375"/>
        <item m="1" x="5514"/>
        <item x="608"/>
        <item m="1" x="3717"/>
        <item m="1" x="3915"/>
        <item m="1" x="4298"/>
        <item m="1" x="4497"/>
        <item m="1" x="4893"/>
        <item m="1" x="5070"/>
        <item m="1" x="5230"/>
        <item m="1" x="5521"/>
        <item m="1" x="5647"/>
        <item m="1" x="864"/>
        <item x="609"/>
        <item m="1" x="3728"/>
        <item m="1" x="3925"/>
        <item m="1" x="4120"/>
        <item m="1" x="4507"/>
        <item m="1" x="4707"/>
        <item m="1" x="5077"/>
        <item m="1" x="5237"/>
        <item m="1" x="5389"/>
        <item m="1" x="5652"/>
        <item m="1" x="868"/>
        <item m="1" x="5762"/>
        <item m="1" x="965"/>
        <item m="1" x="5933"/>
        <item m="1" x="1144"/>
        <item x="610"/>
        <item m="1" x="4130"/>
        <item m="1" x="4515"/>
        <item m="1" x="4717"/>
        <item m="1" x="4913"/>
        <item m="1" x="5245"/>
        <item m="1" x="5394"/>
        <item m="1" x="5656"/>
        <item m="1" x="873"/>
        <item m="1" x="5769"/>
        <item m="1" x="5856"/>
        <item m="1" x="1150"/>
        <item m="1" x="6025"/>
        <item m="1" x="1238"/>
        <item m="1" x="6110"/>
        <item x="611"/>
        <item m="1" x="4727"/>
        <item m="1" x="4921"/>
        <item m="1" x="5096"/>
        <item m="1" x="5400"/>
        <item m="1" x="5541"/>
        <item m="1" x="5772"/>
        <item m="1" x="970"/>
        <item m="1" x="5860"/>
        <item m="1" x="1055"/>
        <item m="1" x="5944"/>
        <item m="1" x="6114"/>
        <item m="1" x="1327"/>
        <item m="1" x="6209"/>
        <item m="1" x="1414"/>
        <item x="612"/>
        <item m="1" x="1085"/>
        <item m="1" x="5973"/>
        <item m="1" x="1187"/>
        <item m="1" x="6054"/>
        <item m="1" x="1350"/>
        <item m="1" x="6233"/>
        <item m="1" x="1448"/>
        <item m="1" x="6330"/>
        <item m="1" x="1564"/>
        <item m="1" x="1776"/>
        <item m="1" x="6625"/>
        <item m="1" x="1895"/>
        <item m="1" x="6742"/>
        <item m="1" x="2169"/>
        <item m="1" x="7008"/>
        <item m="1" x="2328"/>
        <item m="1" x="7171"/>
        <item m="1" x="2502"/>
        <item m="1" x="7528"/>
        <item m="1" x="2867"/>
        <item m="1" x="7725"/>
        <item x="613"/>
        <item m="1" x="1271"/>
        <item m="1" x="6239"/>
        <item m="1" x="1455"/>
        <item m="1" x="6336"/>
        <item m="1" x="1569"/>
        <item m="1" x="6427"/>
        <item m="1" x="1781"/>
        <item m="1" x="6629"/>
        <item m="1" x="1902"/>
        <item m="1" x="6749"/>
        <item m="1" x="2039"/>
        <item m="1" x="2336"/>
        <item m="1" x="7178"/>
        <item m="1" x="2511"/>
        <item m="1" x="7353"/>
        <item m="1" x="2877"/>
        <item m="1" x="7735"/>
        <item m="1" x="3084"/>
        <item x="614"/>
        <item m="1" x="1461"/>
        <item m="1" x="6430"/>
        <item m="1" x="1675"/>
        <item m="1" x="6527"/>
        <item m="1" x="1786"/>
        <item m="1" x="6634"/>
        <item m="1" x="2043"/>
        <item m="1" x="6883"/>
        <item m="1" x="2184"/>
        <item m="1" x="7022"/>
        <item m="1" x="2343"/>
        <item m="1" x="7360"/>
        <item m="1" x="2706"/>
        <item m="1" x="7547"/>
        <item m="1" x="2889"/>
        <item m="1" x="7745"/>
        <item m="1" x="3280"/>
        <item m="1" x="3464"/>
        <item m="1" x="3659"/>
        <item x="615"/>
        <item m="1" x="1680"/>
        <item m="1" x="6532"/>
        <item m="1" x="1791"/>
        <item m="1" x="6639"/>
        <item m="1" x="1913"/>
        <item m="1" x="6889"/>
        <item m="1" x="2192"/>
        <item m="1" x="7032"/>
        <item m="1" x="2352"/>
        <item m="1" x="2713"/>
        <item m="1" x="7557"/>
        <item m="1" x="2902"/>
        <item m="1" x="7758"/>
        <item m="1" x="3101"/>
        <item m="1" x="3474"/>
        <item m="1" x="3671"/>
        <item x="616"/>
        <item m="1" x="1921"/>
        <item m="1" x="6765"/>
        <item m="1" x="2055"/>
        <item m="1" x="7039"/>
        <item m="1" x="2360"/>
        <item m="1" x="7199"/>
        <item m="1" x="2536"/>
        <item m="1" x="7378"/>
        <item m="1" x="2911"/>
        <item m="1" x="7770"/>
        <item m="1" x="3112"/>
        <item m="1" x="7954"/>
        <item m="1" x="3297"/>
        <item m="1" x="3682"/>
        <item m="1" x="3880"/>
        <item m="1" x="4462"/>
        <item x="617"/>
        <item m="1" x="2367"/>
        <item m="1" x="7208"/>
        <item m="1" x="2548"/>
        <item m="1" x="7385"/>
        <item m="1" x="2728"/>
        <item m="1" x="7779"/>
        <item m="1" x="3123"/>
        <item m="1" x="7964"/>
        <item m="1" x="3305"/>
        <item m="1" x="3692"/>
        <item m="1" x="3892"/>
        <item m="1" x="4086"/>
        <item m="1" x="4473"/>
        <item m="1" x="4675"/>
        <item x="618"/>
        <item m="1" x="2558"/>
        <item m="1" x="7398"/>
        <item m="1" x="7581"/>
        <item m="1" x="2932"/>
        <item m="1" x="7972"/>
        <item m="1" x="3315"/>
        <item m="1" x="3499"/>
        <item m="1" x="3902"/>
        <item m="1" x="4096"/>
        <item m="1" x="4287"/>
        <item m="1" x="4687"/>
        <item m="1" x="4878"/>
        <item m="1" x="5219"/>
        <item x="619"/>
        <item m="1" x="2941"/>
        <item m="1" x="7800"/>
        <item m="1" x="3325"/>
        <item m="1" x="3508"/>
        <item m="1" x="3712"/>
        <item m="1" x="4107"/>
        <item m="1" x="4294"/>
        <item m="1" x="4695"/>
        <item m="1" x="4889"/>
        <item m="1" x="5065"/>
        <item m="1" x="5379"/>
        <item m="1" x="5517"/>
        <item x="620"/>
        <item m="1" x="3519"/>
        <item m="1" x="3722"/>
        <item m="1" x="4114"/>
        <item m="1" x="4900"/>
        <item m="1" x="5074"/>
        <item m="1" x="5385"/>
        <item m="1" x="5526"/>
        <item m="1" x="5649"/>
        <item x="621"/>
        <item m="1" x="3735"/>
        <item m="1" x="3930"/>
        <item m="1" x="4313"/>
        <item m="1" x="4511"/>
        <item m="1" x="4713"/>
        <item m="1" x="5083"/>
        <item m="1" x="5240"/>
        <item m="1" x="5531"/>
        <item m="1" x="5654"/>
        <item m="1" x="870"/>
        <item m="1" x="5766"/>
        <item m="1" x="1049"/>
        <item m="1" x="5936"/>
        <item m="1" x="1146"/>
        <item x="622"/>
        <item m="1" x="4136"/>
        <item m="1" x="4522"/>
        <item m="1" x="4721"/>
        <item m="1" x="5091"/>
        <item m="1" x="5250"/>
        <item m="1" x="5397"/>
        <item m="1" x="5660"/>
        <item m="1" x="877"/>
        <item m="1" x="968"/>
        <item m="1" x="5941"/>
        <item m="1" x="1155"/>
        <item m="1" x="6028"/>
        <item m="1" x="1242"/>
        <item m="1" x="6112"/>
        <item x="623"/>
        <item m="1" x="4733"/>
        <item m="1" x="4926"/>
        <item m="1" x="5258"/>
        <item m="1" x="5403"/>
        <item m="1" x="5545"/>
        <item m="1" x="882"/>
        <item m="1" x="5775"/>
        <item m="1" x="972"/>
        <item m="1" x="5862"/>
        <item m="1" x="1059"/>
        <item m="1" x="6031"/>
        <item m="1" x="6117"/>
        <item m="1" x="1329"/>
        <item m="1" x="6211"/>
        <item m="1" x="1532"/>
        <item x="624"/>
        <item m="1" x="1091"/>
        <item m="1" x="5979"/>
        <item m="1" x="1191"/>
        <item m="1" x="6147"/>
        <item m="1" x="1354"/>
        <item m="1" x="6236"/>
        <item m="1" x="1452"/>
        <item m="1" x="6334"/>
        <item m="1" x="1669"/>
        <item m="1" x="6520"/>
        <item m="1" x="1778"/>
        <item m="1" x="6627"/>
        <item m="1" x="1899"/>
        <item m="1" x="2174"/>
        <item m="1" x="7011"/>
        <item m="1" x="2332"/>
        <item m="1" x="7175"/>
        <item m="1" x="2694"/>
        <item m="1" x="7534"/>
        <item m="1" x="2872"/>
        <item m="1" x="7730"/>
        <item x="625"/>
        <item m="1" x="1360"/>
        <item m="1" x="6242"/>
        <item m="1" x="1458"/>
        <item m="1" x="6339"/>
        <item m="1" x="1571"/>
        <item m="1" x="6525"/>
        <item m="1" x="1784"/>
        <item m="1" x="6632"/>
        <item m="1" x="1906"/>
        <item m="1" x="6752"/>
        <item m="1" x="7019"/>
        <item m="1" x="2340"/>
        <item m="1" x="7182"/>
        <item m="1" x="2516"/>
        <item m="1" x="7543"/>
        <item m="1" x="2884"/>
        <item m="1" x="7741"/>
        <item m="1" x="3089"/>
        <item x="626"/>
        <item m="1" x="1576"/>
        <item m="1" x="6432"/>
        <item m="1" x="1678"/>
        <item m="1" x="6530"/>
        <item m="1" x="1789"/>
        <item m="1" x="6756"/>
        <item m="1" x="2046"/>
        <item m="1" x="6886"/>
        <item m="1" x="2188"/>
        <item m="1" x="7027"/>
        <item m="1" x="2524"/>
        <item m="1" x="7364"/>
        <item m="1" x="2710"/>
        <item m="1" x="7552"/>
        <item m="1" x="2895"/>
        <item m="1" x="7944"/>
        <item m="1" x="3284"/>
        <item m="1" x="3469"/>
        <item x="627"/>
        <item m="1" x="1683"/>
        <item m="1" x="6535"/>
        <item m="1" x="1793"/>
        <item m="1" x="6641"/>
        <item m="1" x="2052"/>
        <item m="1" x="6893"/>
        <item m="1" x="2197"/>
        <item m="1" x="7035"/>
        <item m="1" x="2356"/>
        <item m="1" x="7373"/>
        <item m="1" x="2718"/>
        <item m="1" x="7563"/>
        <item m="1" x="2906"/>
        <item m="1" x="7763"/>
        <item m="1" x="3292"/>
        <item m="1" x="3480"/>
        <item m="1" x="3676"/>
        <item x="628"/>
        <item m="1" x="1924"/>
        <item m="1" x="6769"/>
        <item m="1" x="2204"/>
        <item m="1" x="7043"/>
        <item m="1" x="2363"/>
        <item m="1" x="7203"/>
        <item m="1" x="2543"/>
        <item m="1" x="7570"/>
        <item m="1" x="2917"/>
        <item m="1" x="7774"/>
        <item m="1" x="3117"/>
        <item m="1" x="7959"/>
        <item m="1" x="3487"/>
        <item m="1" x="3687"/>
        <item m="1" x="3886"/>
        <item m="1" x="4273"/>
        <item m="1" x="4468"/>
        <item x="629"/>
        <item m="1" x="7050"/>
        <item m="1" x="2374"/>
        <item m="1" x="7213"/>
        <item m="1" x="2552"/>
        <item m="1" x="7392"/>
        <item m="1" x="2926"/>
        <item m="1" x="7787"/>
        <item m="1" x="3127"/>
        <item m="1" x="7967"/>
        <item m="1" x="3310"/>
        <item m="1" x="3699"/>
        <item m="1" x="3896"/>
        <item m="1" x="4282"/>
        <item m="1" x="4478"/>
        <item m="1" x="4681"/>
        <item x="630"/>
        <item m="1" x="2565"/>
        <item m="1" x="7403"/>
        <item m="1" x="7589"/>
        <item m="1" x="3137"/>
        <item m="1" x="7976"/>
        <item m="1" x="3319"/>
        <item m="1" x="3505"/>
        <item m="1" x="3907"/>
        <item m="1" x="4101"/>
        <item m="1" x="4487"/>
        <item m="1" x="4691"/>
        <item m="1" x="4884"/>
        <item m="1" x="5224"/>
        <item x="631"/>
        <item m="1" x="2949"/>
        <item m="1" x="7987"/>
        <item m="1" x="3330"/>
        <item m="1" x="3513"/>
        <item m="1" x="3916"/>
        <item m="1" x="4111"/>
        <item m="1" x="4299"/>
        <item m="1" x="4700"/>
        <item m="1" x="4894"/>
        <item m="1" x="5231"/>
        <item m="1" x="5382"/>
        <item m="1" x="5522"/>
        <item x="632"/>
        <item m="1" x="3525"/>
        <item m="1" x="3729"/>
        <item m="1" x="4121"/>
        <item m="1" x="4307"/>
        <item m="1" x="4708"/>
        <item m="1" x="4905"/>
        <item m="1" x="5078"/>
        <item m="1" x="5390"/>
        <item m="1" x="5528"/>
        <item m="1" x="5763"/>
        <item x="633"/>
        <item m="1" x="3741"/>
        <item m="1" x="3936"/>
        <item m="1" x="4318"/>
        <item m="1" x="4516"/>
        <item m="1" x="4914"/>
        <item m="1" x="5086"/>
        <item m="1" x="5246"/>
        <item m="1" x="5535"/>
        <item m="1" x="5657"/>
        <item m="1" x="874"/>
        <item m="1" x="5857"/>
        <item m="1" x="1051"/>
        <item m="1" x="5938"/>
        <item m="1" x="1151"/>
        <item x="634"/>
        <item m="1" x="4328"/>
        <item m="1" x="4527"/>
        <item m="1" x="4728"/>
        <item m="1" x="5097"/>
        <item m="1" x="5253"/>
        <item m="1" x="5542"/>
        <item m="1" x="5663"/>
        <item m="1" x="879"/>
        <item m="1" x="5773"/>
        <item m="1" x="1056"/>
        <item m="1" x="5945"/>
        <item m="1" x="1159"/>
        <item m="1" x="1244"/>
        <item x="635"/>
        <item m="1" x="4542"/>
        <item m="1" x="4738"/>
        <item m="1" x="4932"/>
        <item m="1" x="5262"/>
        <item m="1" x="5407"/>
        <item m="1" x="5668"/>
        <item m="1" x="885"/>
        <item m="1" x="5777"/>
        <item m="1" x="974"/>
        <item m="1" x="5865"/>
        <item m="1" x="1162"/>
        <item m="1" x="6033"/>
        <item m="1" x="6119"/>
        <item m="1" x="1331"/>
        <item m="1" x="6305"/>
        <item m="1" x="1537"/>
        <item x="636"/>
        <item m="1" x="1097"/>
        <item m="1" x="5982"/>
        <item m="1" x="1272"/>
        <item m="1" x="6150"/>
        <item m="1" x="1357"/>
        <item m="1" x="6240"/>
        <item m="1" x="1456"/>
        <item m="1" x="6428"/>
        <item m="1" x="1671"/>
        <item m="1" x="6522"/>
        <item m="1" x="1782"/>
        <item m="1" x="6630"/>
        <item m="1" x="6877"/>
        <item m="1" x="2177"/>
        <item m="1" x="7015"/>
        <item m="1" x="2337"/>
        <item m="1" x="7354"/>
        <item m="1" x="2698"/>
        <item m="1" x="7538"/>
        <item m="1" x="2878"/>
        <item m="1" x="7736"/>
        <item x="637"/>
        <item m="1" x="6158"/>
        <item m="1" x="1362"/>
        <item m="1" x="6244"/>
        <item m="1" x="1462"/>
        <item m="1" x="6341"/>
        <item m="1" x="1676"/>
        <item m="1" x="6528"/>
        <item m="1" x="1787"/>
        <item m="1" x="6635"/>
        <item m="1" x="1909"/>
        <item m="1" x="2185"/>
        <item m="1" x="7023"/>
        <item m="1" x="2344"/>
        <item m="1" x="7186"/>
        <item m="1" x="2707"/>
        <item m="1" x="7548"/>
        <item m="1" x="2890"/>
        <item m="1" x="7746"/>
        <item m="1" x="3094"/>
        <item x="638"/>
        <item m="1" x="6346"/>
        <item m="1" x="1578"/>
        <item m="1" x="6435"/>
        <item m="1" x="1681"/>
        <item m="1" x="6533"/>
        <item m="1" x="1914"/>
        <item m="1" x="6759"/>
        <item m="1" x="2049"/>
        <item m="1" x="6890"/>
        <item m="1" x="2193"/>
        <item m="1" x="7192"/>
        <item m="1" x="2528"/>
        <item m="1" x="7369"/>
        <item m="1" x="2714"/>
        <item m="1" x="7558"/>
        <item m="1" x="3102"/>
        <item m="1" x="7948"/>
        <item m="1" x="3288"/>
        <item m="1" x="3475"/>
        <item x="639"/>
        <item m="1" x="1686"/>
        <item m="1" x="6537"/>
        <item m="1" x="1796"/>
        <item m="1" x="6766"/>
        <item m="1" x="2056"/>
        <item m="1" x="6895"/>
        <item m="1" x="2200"/>
        <item m="1" x="7040"/>
        <item m="1" x="2537"/>
        <item m="1" x="7379"/>
        <item m="1" x="2722"/>
        <item m="1" x="7566"/>
        <item m="1" x="7955"/>
        <item m="1" x="3298"/>
        <item m="1" x="3483"/>
        <item m="1" x="3881"/>
        <item x="640"/>
        <item m="1" x="1928"/>
        <item m="1" x="6899"/>
        <item m="1" x="2207"/>
        <item m="1" x="7046"/>
        <item m="1" x="2368"/>
        <item m="1" x="7209"/>
        <item m="1" x="2729"/>
        <item m="1" x="7574"/>
        <item m="1" x="2921"/>
        <item m="1" x="7780"/>
        <item m="1" x="3124"/>
        <item m="1" x="3491"/>
        <item m="1" x="3693"/>
        <item m="1" x="4278"/>
        <item m="1" x="4474"/>
        <item x="641"/>
        <item m="1" x="2214"/>
        <item m="1" x="7056"/>
        <item m="1" x="2378"/>
        <item m="1" x="7218"/>
        <item m="1" x="2559"/>
        <item m="1" x="7582"/>
        <item m="1" x="2933"/>
        <item m="1" x="7791"/>
        <item m="1" x="3131"/>
        <item m="1" x="7973"/>
        <item m="1" x="3500"/>
        <item m="1" x="3703"/>
        <item m="1" x="3903"/>
        <item m="1" x="4288"/>
        <item m="1" x="4482"/>
        <item m="1" x="4879"/>
        <item x="642"/>
        <item m="1" x="2571"/>
        <item m="1" x="7411"/>
        <item m="1" x="7801"/>
        <item m="1" x="3141"/>
        <item m="1" x="7981"/>
        <item m="1" x="3326"/>
        <item m="1" x="3713"/>
        <item m="1" x="3911"/>
        <item m="1" x="4108"/>
        <item m="1" x="4493"/>
        <item m="1" x="4696"/>
        <item m="1" x="5066"/>
        <item m="1" x="5228"/>
        <item x="643"/>
        <item m="1" x="3153"/>
        <item m="1" x="7991"/>
        <item m="1" x="3334"/>
        <item m="1" x="3520"/>
        <item m="1" x="3921"/>
        <item m="1" x="4115"/>
        <item m="1" x="4502"/>
        <item m="1" x="4704"/>
        <item m="1" x="4901"/>
        <item m="1" x="5235"/>
        <item m="1" x="5386"/>
        <item x="644"/>
        <item m="1" x="3345"/>
        <item m="1" x="3533"/>
        <item m="1" x="3931"/>
        <item m="1" x="4125"/>
        <item m="1" x="4314"/>
        <item m="1" x="4714"/>
        <item m="1" x="4909"/>
        <item m="1" x="5241"/>
        <item m="1" x="5393"/>
        <item m="1" x="5532"/>
        <item m="1" x="871"/>
        <item m="1" x="5767"/>
        <item x="645"/>
        <item m="1" x="3748"/>
        <item m="1" x="4137"/>
        <item m="1" x="4321"/>
        <item m="1" x="4523"/>
        <item m="1" x="4918"/>
        <item m="1" x="5092"/>
        <item m="1" x="5398"/>
        <item m="1" x="5538"/>
        <item m="1" x="5661"/>
        <item m="1" x="969"/>
        <item m="1" x="5859"/>
        <item m="1" x="1053"/>
        <item m="1" x="5942"/>
        <item m="1" x="1156"/>
        <item x="646"/>
        <item m="1" x="4334"/>
        <item m="1" x="4534"/>
        <item m="1" x="4927"/>
        <item m="1" x="5100"/>
        <item m="1" x="5259"/>
        <item m="1" x="5546"/>
        <item m="1" x="5665"/>
        <item m="1" x="883"/>
        <item m="1" x="5863"/>
        <item m="1" x="1060"/>
        <item m="1" x="5947"/>
        <item m="1" x="6032"/>
        <item x="647"/>
        <item m="1" x="4547"/>
        <item m="1" x="4745"/>
        <item m="1" x="5109"/>
        <item m="1" x="5267"/>
        <item m="1" x="5411"/>
        <item m="1" x="5670"/>
        <item m="1" x="888"/>
        <item m="1" x="5781"/>
        <item m="1" x="977"/>
        <item m="1" x="5951"/>
        <item m="1" x="1165"/>
        <item m="1" x="6035"/>
        <item m="1" x="6122"/>
        <item m="1" x="1425"/>
        <item m="1" x="6309"/>
        <item m="1" x="1540"/>
        <item x="648"/>
        <item m="1" x="1101"/>
        <item m="1" x="6060"/>
        <item m="1" x="1274"/>
        <item m="1" x="6154"/>
        <item m="1" x="1361"/>
        <item m="1" x="6243"/>
        <item m="1" x="1572"/>
        <item m="1" x="6429"/>
        <item m="1" x="1674"/>
        <item m="1" x="6526"/>
        <item m="1" x="1785"/>
        <item m="1" x="2041"/>
        <item m="1" x="6880"/>
        <item m="1" x="2181"/>
        <item m="1" x="7020"/>
        <item m="1" x="2517"/>
        <item m="1" x="7357"/>
        <item m="1" x="2702"/>
        <item m="1" x="7544"/>
        <item m="1" x="2885"/>
        <item x="649"/>
        <item m="1" x="1280"/>
        <item m="1" x="6161"/>
        <item m="1" x="1363"/>
        <item m="1" x="6247"/>
        <item m="1" x="1466"/>
        <item m="1" x="6433"/>
        <item m="1" x="1679"/>
        <item m="1" x="6531"/>
        <item m="1" x="1790"/>
        <item m="1" x="6637"/>
        <item m="1" x="6887"/>
        <item m="1" x="2189"/>
        <item m="1" x="7028"/>
        <item m="1" x="2349"/>
        <item m="1" x="7365"/>
        <item m="1" x="2711"/>
        <item m="1" x="7553"/>
        <item m="1" x="2896"/>
        <item m="1" x="7753"/>
        <item x="650"/>
        <item m="1" x="1473"/>
        <item m="1" x="6349"/>
        <item m="1" x="1581"/>
        <item m="1" x="6437"/>
        <item m="1" x="1794"/>
        <item m="1" x="6642"/>
        <item m="1" x="1918"/>
        <item m="1" x="6763"/>
        <item m="1" x="2053"/>
        <item m="1" x="7036"/>
        <item m="1" x="2357"/>
        <item m="1" x="7196"/>
        <item m="1" x="2533"/>
        <item m="1" x="7374"/>
        <item m="1" x="2907"/>
        <item m="1" x="7764"/>
        <item m="1" x="3108"/>
        <item m="1" x="7952"/>
        <item m="1" x="3293"/>
        <item m="1" x="3677"/>
        <item x="651"/>
        <item m="1" x="1688"/>
        <item m="1" x="6647"/>
        <item m="1" x="1925"/>
        <item m="1" x="6770"/>
        <item m="1" x="2059"/>
        <item m="1" x="2364"/>
        <item m="1" x="7204"/>
        <item m="1" x="2544"/>
        <item m="1" x="7383"/>
        <item m="1" x="2725"/>
        <item m="1" x="7775"/>
        <item m="1" x="3118"/>
        <item m="1" x="7960"/>
        <item m="1" x="3303"/>
        <item m="1" x="3688"/>
        <item m="1" x="3887"/>
        <item x="652"/>
        <item m="1" x="6776"/>
        <item m="1" x="2065"/>
        <item m="1" x="6904"/>
        <item m="1" x="2210"/>
        <item m="1" x="7051"/>
        <item m="1" x="2553"/>
        <item m="1" x="7393"/>
        <item m="1" x="2734"/>
        <item m="1" x="7578"/>
        <item m="1" x="2927"/>
        <item m="1" x="7968"/>
        <item m="1" x="3311"/>
        <item m="1" x="3495"/>
        <item m="1" x="3897"/>
        <item m="1" x="4092"/>
        <item m="1" x="4283"/>
        <item x="653"/>
        <item m="1" x="2221"/>
        <item m="1" x="7060"/>
        <item m="1" x="2383"/>
        <item m="1" x="7404"/>
        <item m="1" x="2743"/>
        <item m="1" x="7590"/>
        <item m="1" x="2937"/>
        <item m="1" x="3320"/>
        <item m="1" x="3506"/>
        <item m="1" x="3708"/>
        <item m="1" x="4102"/>
        <item m="1" x="4292"/>
        <item m="1" x="4692"/>
        <item m="1" x="4885"/>
        <item x="654"/>
        <item m="1" x="2581"/>
        <item m="1" x="2950"/>
        <item m="1" x="7806"/>
        <item m="1" x="3147"/>
        <item m="1" x="7988"/>
        <item m="1" x="3514"/>
        <item m="1" x="3718"/>
        <item m="1" x="3917"/>
        <item m="1" x="4300"/>
        <item m="1" x="4498"/>
        <item m="1" x="4895"/>
        <item m="1" x="5071"/>
        <item m="1" x="5232"/>
        <item x="655"/>
        <item m="1" x="2965"/>
        <item m="1" x="7821"/>
        <item m="1" x="3158"/>
        <item m="1" x="7996"/>
        <item m="1" x="3340"/>
        <item m="1" x="3730"/>
        <item m="1" x="3926"/>
        <item m="1" x="4308"/>
        <item m="1" x="4508"/>
        <item m="1" x="4709"/>
        <item m="1" x="5079"/>
        <item m="1" x="5238"/>
        <item m="1" x="5529"/>
        <item x="656"/>
        <item m="1" x="3352"/>
        <item m="1" x="3937"/>
        <item m="1" x="4131"/>
        <item m="1" x="4517"/>
        <item m="1" x="4718"/>
        <item m="1" x="5087"/>
        <item m="1" x="5247"/>
        <item m="1" x="5395"/>
        <item m="1" x="5658"/>
        <item m="1" x="875"/>
        <item m="1" x="5770"/>
        <item x="657"/>
        <item m="1" x="3951"/>
        <item m="1" x="4141"/>
        <item m="1" x="4329"/>
        <item m="1" x="4729"/>
        <item m="1" x="4922"/>
        <item m="1" x="5254"/>
        <item m="1" x="5401"/>
        <item m="1" x="5543"/>
        <item m="1" x="880"/>
        <item m="1" x="5774"/>
        <item m="1" x="971"/>
        <item m="1" x="5861"/>
        <item m="1" x="1057"/>
        <item x="658"/>
        <item m="1" x="4153"/>
        <item m="1" x="4341"/>
        <item m="1" x="4739"/>
        <item m="1" x="4933"/>
        <item m="1" x="5105"/>
        <item m="1" x="5408"/>
        <item m="1" x="5548"/>
        <item m="1" x="5778"/>
        <item m="1" x="975"/>
        <item m="1" x="5866"/>
        <item m="1" x="5949"/>
        <item m="1" x="1248"/>
        <item m="1" x="6120"/>
        <item x="659"/>
        <item m="1" x="4556"/>
        <item m="1" x="4945"/>
        <item m="1" x="5113"/>
        <item m="1" x="5274"/>
        <item m="1" x="5554"/>
        <item m="1" x="5673"/>
        <item m="1" x="892"/>
        <item m="1" x="5867"/>
        <item m="1" x="1064"/>
        <item m="1" x="5954"/>
        <item m="1" x="1168"/>
        <item m="1" x="1335"/>
        <item m="1" x="6217"/>
        <item m="1" x="1429"/>
        <item m="1" x="6312"/>
        <item m="1" x="1543"/>
        <item x="660"/>
        <item m="1" x="5988"/>
        <item m="1" x="1200"/>
        <item m="1" x="6064"/>
        <item m="1" x="1277"/>
        <item m="1" x="6159"/>
        <item m="1" x="1463"/>
        <item m="1" x="6342"/>
        <item m="1" x="1574"/>
        <item m="1" x="6431"/>
        <item m="1" x="1677"/>
        <item m="1" x="1910"/>
        <item m="1" x="6754"/>
        <item m="1" x="2044"/>
        <item m="1" x="6884"/>
        <item m="1" x="2345"/>
        <item m="1" x="7187"/>
        <item m="1" x="2521"/>
        <item m="1" x="7361"/>
        <item m="1" x="2708"/>
        <item m="1" x="7747"/>
        <item x="661"/>
        <item m="1" x="1283"/>
        <item m="1" x="6163"/>
        <item m="1" x="1366"/>
        <item m="1" x="6347"/>
        <item m="1" x="1579"/>
        <item m="1" x="6436"/>
        <item m="1" x="1682"/>
        <item m="1" x="6534"/>
        <item m="1" x="1915"/>
        <item m="1" x="6760"/>
        <item m="1" x="2050"/>
        <item m="1" x="6891"/>
        <item m="1" x="2194"/>
        <item m="1" x="2529"/>
        <item m="1" x="7370"/>
        <item m="1" x="2715"/>
        <item m="1" x="7559"/>
        <item m="1" x="3103"/>
        <item x="662"/>
        <item m="1" x="1476"/>
        <item m="1" x="6352"/>
        <item m="1" x="1584"/>
        <item m="1" x="6538"/>
        <item m="1" x="1797"/>
        <item m="1" x="6645"/>
        <item m="1" x="1922"/>
        <item m="1" x="6767"/>
        <item m="1" x="2201"/>
        <item m="1" x="7041"/>
        <item m="1" x="2361"/>
        <item m="1" x="7200"/>
        <item m="1" x="2538"/>
        <item m="1" x="7567"/>
        <item m="1" x="2912"/>
        <item m="1" x="7771"/>
        <item m="1" x="3113"/>
        <item m="1" x="3484"/>
        <item m="1" x="3683"/>
        <item x="663"/>
        <item m="1" x="1802"/>
        <item m="1" x="6650"/>
        <item m="1" x="1929"/>
        <item m="1" x="6773"/>
        <item m="1" x="2061"/>
        <item m="1" x="7047"/>
        <item m="1" x="2369"/>
        <item m="1" x="7210"/>
        <item m="1" x="2549"/>
        <item m="1" x="7386"/>
        <item m="1" x="2922"/>
        <item m="1" x="7781"/>
        <item m="1" x="3125"/>
        <item m="1" x="7965"/>
        <item m="1" x="3306"/>
        <item m="1" x="3694"/>
        <item m="1" x="3893"/>
        <item x="664"/>
        <item m="1" x="1936"/>
        <item m="1" x="6781"/>
        <item m="1" x="2070"/>
        <item m="1" x="6907"/>
        <item m="1" x="2215"/>
        <item m="1" x="7219"/>
        <item m="1" x="2560"/>
        <item m="1" x="7399"/>
        <item m="1" x="2737"/>
        <item m="1" x="7583"/>
        <item m="1" x="3132"/>
        <item m="1" x="7974"/>
        <item m="1" x="3316"/>
        <item m="1" x="3501"/>
        <item m="1" x="3904"/>
        <item m="1" x="4097"/>
        <item x="665"/>
        <item m="1" x="2225"/>
        <item m="1" x="7065"/>
        <item m="1" x="2572"/>
        <item m="1" x="7412"/>
        <item m="1" x="2750"/>
        <item m="1" x="7594"/>
        <item m="1" x="2942"/>
        <item m="1" x="7982"/>
        <item m="1" x="3327"/>
        <item m="1" x="3509"/>
        <item m="1" x="3912"/>
        <item m="1" x="4109"/>
        <item m="1" x="4295"/>
        <item m="1" x="4697"/>
        <item m="1" x="4890"/>
        <item x="666"/>
        <item m="1" x="7609"/>
        <item m="1" x="2956"/>
        <item m="1" x="7813"/>
        <item m="1" x="3154"/>
        <item m="1" x="3521"/>
        <item m="1" x="3723"/>
        <item m="1" x="4116"/>
        <item m="1" x="4304"/>
        <item m="1" x="4503"/>
        <item m="1" x="4902"/>
        <item m="1" x="5075"/>
        <item x="667"/>
        <item m="1" x="2974"/>
        <item m="1" x="7827"/>
        <item m="1" x="3164"/>
        <item m="1" x="3534"/>
        <item m="1" x="3736"/>
        <item m="1" x="3932"/>
        <item m="1" x="4315"/>
        <item m="1" x="4512"/>
        <item m="1" x="4910"/>
        <item m="1" x="5084"/>
        <item m="1" x="5242"/>
        <item m="1" x="5533"/>
        <item x="668"/>
        <item m="1" x="3359"/>
        <item m="1" x="3749"/>
        <item m="1" x="3943"/>
        <item m="1" x="4322"/>
        <item m="1" x="4524"/>
        <item m="1" x="4722"/>
        <item m="1" x="5093"/>
        <item m="1" x="5251"/>
        <item m="1" x="5539"/>
        <item m="1" x="5662"/>
        <item m="1" x="878"/>
        <item m="1" x="5771"/>
        <item x="669"/>
        <item m="1" x="3959"/>
        <item m="1" x="4145"/>
        <item m="1" x="4535"/>
        <item m="1" x="4734"/>
        <item m="1" x="4928"/>
        <item m="1" x="5260"/>
        <item m="1" x="5404"/>
        <item m="1" x="5666"/>
        <item m="1" x="884"/>
        <item m="1" x="5776"/>
        <item m="1" x="973"/>
        <item m="1" x="5864"/>
        <item m="1" x="1161"/>
        <item x="670"/>
        <item m="1" x="4160"/>
        <item m="1" x="4349"/>
        <item m="1" x="4746"/>
        <item m="1" x="4938"/>
        <item m="1" x="5268"/>
        <item m="1" x="5412"/>
        <item m="1" x="5551"/>
        <item m="1" x="889"/>
        <item m="1" x="5782"/>
        <item m="1" x="978"/>
        <item m="1" x="1062"/>
        <item m="1" x="6036"/>
        <item m="1" x="1250"/>
        <item m="1" x="6123"/>
        <item x="671"/>
        <item m="1" x="4564"/>
        <item m="1" x="4951"/>
        <item m="1" x="5120"/>
        <item m="1" x="5419"/>
        <item m="1" x="5557"/>
        <item m="1" x="5677"/>
        <item m="1" x="980"/>
        <item m="1" x="5870"/>
        <item m="1" x="1066"/>
        <item m="1" x="5957"/>
        <item m="1" x="1172"/>
        <item m="1" x="1337"/>
        <item m="1" x="6220"/>
        <item m="1" x="1431"/>
        <item m="1" x="6314"/>
        <item x="672"/>
        <item m="1" x="5992"/>
        <item m="1" x="1204"/>
        <item m="1" x="6069"/>
        <item m="1" x="1281"/>
        <item m="1" x="6248"/>
        <item m="1" x="1467"/>
        <item m="1" x="6344"/>
        <item m="1" x="1577"/>
        <item m="1" x="6434"/>
        <item m="1" x="6638"/>
        <item m="1" x="1912"/>
        <item m="1" x="6757"/>
        <item m="1" x="2047"/>
        <item m="1" x="7029"/>
        <item m="1" x="2350"/>
        <item m="1" x="7190"/>
        <item m="1" x="2525"/>
        <item m="1" x="7366"/>
        <item m="1" x="2897"/>
        <item m="1" x="7754"/>
        <item x="673"/>
        <item m="1" x="1285"/>
        <item m="1" x="6166"/>
        <item m="1" x="1474"/>
        <item m="1" x="6350"/>
        <item m="1" x="1582"/>
        <item m="1" x="6438"/>
        <item m="1" x="1684"/>
        <item m="1" x="6643"/>
        <item m="1" x="1919"/>
        <item m="1" x="6764"/>
        <item m="1" x="2054"/>
        <item m="1" x="6894"/>
        <item m="1" x="7197"/>
        <item m="1" x="2534"/>
        <item m="1" x="7375"/>
        <item m="1" x="2719"/>
        <item m="1" x="7765"/>
        <item m="1" x="3109"/>
        <item x="674"/>
        <item m="1" x="1478"/>
        <item m="1" x="6355"/>
        <item m="1" x="1689"/>
        <item m="1" x="6540"/>
        <item m="1" x="1800"/>
        <item m="1" x="6648"/>
        <item m="1" x="1926"/>
        <item m="1" x="6897"/>
        <item m="1" x="2205"/>
        <item m="1" x="7044"/>
        <item m="1" x="2365"/>
        <item m="1" x="7205"/>
        <item m="1" x="2726"/>
        <item m="1" x="7571"/>
        <item m="1" x="2918"/>
        <item m="1" x="7776"/>
        <item m="1" x="3119"/>
        <item m="1" x="3488"/>
        <item m="1" x="3689"/>
        <item x="675"/>
        <item m="1" x="6545"/>
        <item m="1" x="1805"/>
        <item m="1" x="6654"/>
        <item m="1" x="1932"/>
        <item m="1" x="6777"/>
        <item m="1" x="2211"/>
        <item m="1" x="7052"/>
        <item m="1" x="2375"/>
        <item m="1" x="7214"/>
        <item m="1" x="7579"/>
        <item m="1" x="2928"/>
        <item m="1" x="7788"/>
        <item m="1" x="3128"/>
        <item m="1" x="7969"/>
        <item m="1" x="3496"/>
        <item m="1" x="3700"/>
        <item m="1" x="3898"/>
        <item x="676"/>
        <item m="1" x="1941"/>
        <item m="1" x="6786"/>
        <item m="1" x="2074"/>
        <item m="1" x="6912"/>
        <item m="1" x="2384"/>
        <item m="1" x="7225"/>
        <item m="1" x="2566"/>
        <item m="1" x="7405"/>
        <item m="1" x="2744"/>
        <item m="1" x="7796"/>
        <item m="1" x="3138"/>
        <item m="1" x="7977"/>
        <item m="1" x="3321"/>
        <item m="1" x="3709"/>
        <item m="1" x="3908"/>
        <item m="1" x="4103"/>
        <item m="1" x="4488"/>
        <item x="677"/>
        <item m="1" x="2230"/>
        <item m="1" x="7236"/>
        <item m="1" x="2582"/>
        <item m="1" x="7418"/>
        <item m="1" x="2754"/>
        <item m="1" x="7601"/>
        <item m="1" x="3148"/>
        <item m="1" x="7989"/>
        <item m="1" x="3331"/>
        <item m="1" x="3515"/>
        <item m="1" x="3918"/>
        <item m="1" x="4112"/>
        <item m="1" x="4499"/>
        <item m="1" x="4701"/>
        <item m="1" x="4896"/>
        <item x="678"/>
        <item m="1" x="7432"/>
        <item m="1" x="7615"/>
        <item m="1" x="2966"/>
        <item m="1" x="7822"/>
        <item m="1" x="3341"/>
        <item m="1" x="3526"/>
        <item m="1" x="3731"/>
        <item m="1" x="4122"/>
        <item m="1" x="4309"/>
        <item m="1" x="4710"/>
        <item m="1" x="4906"/>
        <item m="1" x="5080"/>
        <item x="679"/>
        <item m="1" x="2980"/>
        <item m="1" x="7835"/>
        <item m="1" x="3172"/>
        <item m="1" x="3541"/>
        <item m="1" x="3742"/>
        <item m="1" x="4132"/>
        <item m="1" x="4319"/>
        <item m="1" x="4518"/>
        <item m="1" x="4915"/>
        <item m="1" x="5088"/>
        <item m="1" x="5396"/>
        <item m="1" x="5536"/>
        <item x="680"/>
        <item m="1" x="3755"/>
        <item m="1" x="3952"/>
        <item m="1" x="4330"/>
        <item m="1" x="4528"/>
        <item m="1" x="4923"/>
        <item m="1" x="5098"/>
        <item m="1" x="5255"/>
        <item m="1" x="5544"/>
        <item m="1" x="5664"/>
        <item m="1" x="881"/>
        <item x="681"/>
        <item m="1" x="3772"/>
        <item m="1" x="3965"/>
        <item m="1" x="4154"/>
        <item m="1" x="4543"/>
        <item m="1" x="4740"/>
        <item m="1" x="5106"/>
        <item m="1" x="5263"/>
        <item m="1" x="5409"/>
        <item m="1" x="5669"/>
        <item m="1" x="886"/>
        <item m="1" x="5779"/>
        <item m="1" x="976"/>
        <item m="1" x="5950"/>
        <item m="1" x="1163"/>
        <item x="682"/>
        <item m="1" x="4168"/>
        <item m="1" x="4557"/>
        <item m="1" x="4751"/>
        <item m="1" x="4946"/>
        <item m="1" x="5275"/>
        <item m="1" x="5414"/>
        <item m="1" x="5674"/>
        <item m="1" x="893"/>
        <item m="1" x="5785"/>
        <item m="1" x="5868"/>
        <item m="1" x="1169"/>
        <item m="1" x="6038"/>
        <item m="1" x="1252"/>
        <item m="1" x="6126"/>
        <item x="683"/>
        <item m="1" x="4768"/>
        <item m="1" x="4956"/>
        <item m="1" x="5128"/>
        <item m="1" x="5424"/>
        <item m="1" x="5562"/>
        <item m="1" x="5789"/>
        <item m="1" x="983"/>
        <item m="1" x="5872"/>
        <item m="1" x="1069"/>
        <item m="1" x="5961"/>
        <item m="1" x="6130"/>
        <item m="1" x="1340"/>
        <item m="1" x="6222"/>
        <item m="1" x="1434"/>
        <item x="684"/>
        <item m="1" x="5997"/>
        <item m="1" x="1208"/>
        <item m="1" x="6073"/>
        <item m="1" x="1367"/>
        <item m="1" x="6251"/>
        <item m="1" x="1470"/>
        <item m="1" x="6348"/>
        <item m="1" x="1580"/>
        <item m="1" x="1792"/>
        <item m="1" x="6640"/>
        <item m="1" x="1916"/>
        <item m="1" x="6761"/>
        <item m="1" x="2195"/>
        <item m="1" x="7033"/>
        <item m="1" x="2353"/>
        <item m="1" x="7193"/>
        <item m="1" x="2530"/>
        <item m="1" x="7560"/>
        <item m="1" x="2903"/>
        <item m="1" x="7759"/>
        <item x="685"/>
        <item m="1" x="1287"/>
        <item m="1" x="6257"/>
        <item m="1" x="1477"/>
        <item m="1" x="6353"/>
        <item m="1" x="1585"/>
        <item m="1" x="6439"/>
        <item m="1" x="1798"/>
        <item m="1" x="6646"/>
        <item m="1" x="1923"/>
        <item m="1" x="6768"/>
        <item m="1" x="2057"/>
        <item m="1" x="2362"/>
        <item m="1" x="7201"/>
        <item m="1" x="2539"/>
        <item m="1" x="7380"/>
        <item m="1" x="2913"/>
        <item m="1" x="7772"/>
        <item m="1" x="3114"/>
        <item x="686"/>
        <item m="1" x="1481"/>
        <item m="1" x="6442"/>
        <item m="1" x="1691"/>
        <item m="1" x="6543"/>
        <item m="1" x="1803"/>
        <item m="1" x="6651"/>
        <item m="1" x="2062"/>
        <item m="1" x="6900"/>
        <item m="1" x="2208"/>
        <item m="1" x="7048"/>
        <item m="1" x="2370"/>
        <item m="1" x="7387"/>
        <item m="1" x="2730"/>
        <item m="1" x="7575"/>
        <item m="1" x="2923"/>
        <item m="1" x="7782"/>
        <item m="1" x="3307"/>
        <item m="1" x="3492"/>
        <item m="1" x="3695"/>
        <item x="687"/>
        <item m="1" x="1697"/>
        <item m="1" x="6548"/>
        <item m="1" x="1808"/>
        <item m="1" x="6657"/>
        <item m="1" x="6908"/>
        <item m="1" x="2216"/>
        <item m="1" x="7057"/>
        <item m="1" x="2379"/>
        <item m="1" x="7220"/>
        <item m="1" x="2738"/>
        <item m="1" x="7584"/>
        <item m="1" x="2934"/>
        <item m="1" x="7792"/>
        <item m="1" x="3133"/>
        <item m="1" x="3502"/>
        <item m="1" x="3704"/>
        <item x="688"/>
        <item m="1" x="1946"/>
        <item m="1" x="6791"/>
        <item m="1" x="2079"/>
        <item m="1" x="7066"/>
        <item m="1" x="2389"/>
        <item m="1" x="7230"/>
        <item m="1" x="2573"/>
        <item m="1" x="7413"/>
        <item m="1" x="2943"/>
        <item m="1" x="7802"/>
        <item m="1" x="3142"/>
        <item m="1" x="7983"/>
        <item m="1" x="3328"/>
        <item m="1" x="3714"/>
        <item m="1" x="3913"/>
        <item m="1" x="4494"/>
        <item x="689"/>
        <item m="1" x="2400"/>
        <item m="1" x="7244"/>
        <item m="1" x="2587"/>
        <item m="1" x="7423"/>
        <item m="1" x="2762"/>
        <item m="1" x="7814"/>
        <item m="1" x="3155"/>
        <item m="1" x="7992"/>
        <item m="1" x="3335"/>
        <item m="1" x="3724"/>
        <item m="1" x="3922"/>
        <item m="1" x="4117"/>
        <item m="1" x="4504"/>
        <item m="1" x="4705"/>
        <item x="690"/>
        <item m="1" x="2602"/>
        <item m="1" x="7439"/>
        <item m="1" x="7625"/>
        <item m="1" x="2975"/>
        <item m="1" x="3346"/>
        <item m="1" x="3535"/>
        <item m="1" x="3933"/>
        <item m="1" x="4126"/>
        <item m="1" x="4316"/>
        <item m="1" x="4715"/>
        <item m="1" x="4911"/>
        <item m="1" x="5243"/>
        <item x="691"/>
        <item m="1" x="2987"/>
        <item m="1" x="7845"/>
        <item m="1" x="3360"/>
        <item m="1" x="3546"/>
        <item m="1" x="3750"/>
        <item m="1" x="4138"/>
        <item m="1" x="4323"/>
        <item m="1" x="4723"/>
        <item m="1" x="4919"/>
        <item m="1" x="5094"/>
        <item m="1" x="5399"/>
        <item m="1" x="5540"/>
        <item x="692"/>
        <item m="1" x="3561"/>
        <item m="1" x="3762"/>
        <item m="1" x="4146"/>
        <item m="1" x="4335"/>
        <item m="1" x="4536"/>
        <item m="1" x="4929"/>
        <item m="1" x="5101"/>
        <item m="1" x="5405"/>
        <item m="1" x="5547"/>
        <item m="1" x="5667"/>
        <item x="693"/>
        <item m="1" x="3779"/>
        <item m="1" x="3972"/>
        <item m="1" x="4350"/>
        <item m="1" x="4548"/>
        <item m="1" x="4747"/>
        <item m="1" x="5110"/>
        <item m="1" x="5269"/>
        <item m="1" x="5552"/>
        <item m="1" x="5671"/>
        <item m="1" x="890"/>
        <item m="1" x="5783"/>
        <item m="1" x="1063"/>
        <item m="1" x="5952"/>
        <item m="1" x="1166"/>
        <item x="694"/>
        <item m="1" x="4177"/>
        <item m="1" x="4565"/>
        <item m="1" x="4758"/>
        <item m="1" x="5121"/>
        <item m="1" x="5278"/>
        <item m="1" x="5420"/>
        <item m="1" x="5678"/>
        <item m="1" x="895"/>
        <item m="1" x="981"/>
        <item m="1" x="5958"/>
        <item m="1" x="1173"/>
        <item m="1" x="6040"/>
        <item m="1" x="1255"/>
        <item m="1" x="6128"/>
        <item x="695"/>
        <item m="1" x="4774"/>
        <item m="1" x="4965"/>
        <item m="1" x="5288"/>
        <item m="1" x="5429"/>
        <item m="1" x="5567"/>
        <item m="1" x="899"/>
        <item m="1" x="5791"/>
        <item m="1" x="985"/>
        <item m="1" x="5875"/>
        <item m="1" x="1073"/>
        <item m="1" x="6043"/>
        <item m="1" x="6133"/>
        <item m="1" x="1342"/>
        <item m="1" x="6224"/>
        <item m="1" x="1552"/>
        <item x="696"/>
        <item m="1" x="1118"/>
        <item m="1" x="6002"/>
        <item m="1" x="1211"/>
        <item m="1" x="6167"/>
        <item m="1" x="1370"/>
        <item m="1" x="6254"/>
        <item m="1" x="1475"/>
        <item m="1" x="6351"/>
        <item m="1" x="1685"/>
        <item m="1" x="6536"/>
        <item m="1" x="1795"/>
        <item m="1" x="6644"/>
        <item m="1" x="1920"/>
        <item m="1" x="2198"/>
        <item m="1" x="7037"/>
        <item m="1" x="2358"/>
        <item m="1" x="7198"/>
        <item m="1" x="2720"/>
        <item m="1" x="7564"/>
        <item m="1" x="2908"/>
        <item m="1" x="7766"/>
        <item x="697"/>
        <item m="1" x="1376"/>
        <item m="1" x="6259"/>
        <item m="1" x="1479"/>
        <item m="1" x="6356"/>
        <item m="1" x="1588"/>
        <item m="1" x="6541"/>
        <item m="1" x="1801"/>
        <item m="1" x="6649"/>
        <item m="1" x="1927"/>
        <item m="1" x="6771"/>
        <item m="1" x="7045"/>
        <item m="1" x="2366"/>
        <item m="1" x="7206"/>
        <item m="1" x="2545"/>
        <item m="1" x="7572"/>
        <item m="1" x="2919"/>
        <item m="1" x="7777"/>
        <item m="1" x="3120"/>
        <item m="1" x="7961"/>
        <item x="698"/>
        <item m="1" x="6360"/>
        <item m="1" x="1592"/>
        <item m="1" x="6446"/>
        <item m="1" x="1695"/>
        <item m="1" x="6546"/>
        <item m="1" x="1933"/>
        <item m="1" x="6778"/>
        <item m="1" x="2066"/>
        <item m="1" x="6905"/>
        <item m="1" x="2212"/>
        <item m="1" x="7215"/>
        <item m="1" x="2554"/>
        <item m="1" x="7394"/>
        <item m="1" x="2735"/>
        <item m="1" x="3129"/>
        <item m="1" x="7970"/>
        <item m="1" x="3312"/>
        <item m="1" x="3497"/>
        <item x="699"/>
        <item m="1" x="1702"/>
        <item m="1" x="6553"/>
        <item m="1" x="1811"/>
        <item m="1" x="6787"/>
        <item m="1" x="2075"/>
        <item m="1" x="6913"/>
        <item m="1" x="2222"/>
        <item m="1" x="7061"/>
        <item m="1" x="2567"/>
        <item m="1" x="7406"/>
        <item m="1" x="2745"/>
        <item m="1" x="7591"/>
        <item m="1" x="2938"/>
        <item m="1" x="7978"/>
        <item m="1" x="3322"/>
        <item m="1" x="3507"/>
        <item m="1" x="3909"/>
        <item x="700"/>
        <item m="1" x="1952"/>
        <item m="1" x="6921"/>
        <item m="1" x="2231"/>
        <item m="1" x="7072"/>
        <item m="1" x="2394"/>
        <item m="1" x="7237"/>
        <item m="1" x="2755"/>
        <item m="1" x="7602"/>
        <item m="1" x="2951"/>
        <item m="1" x="7807"/>
        <item m="1" x="3149"/>
        <item m="1" x="3516"/>
        <item m="1" x="3719"/>
        <item m="1" x="4301"/>
        <item m="1" x="4500"/>
        <item x="701"/>
        <item m="1" x="2242"/>
        <item m="1" x="7085"/>
        <item m="1" x="2409"/>
        <item m="1" x="7249"/>
        <item m="1" x="2593"/>
        <item m="1" x="7616"/>
        <item m="1" x="2967"/>
        <item m="1" x="7823"/>
        <item m="1" x="3159"/>
        <item m="1" x="7997"/>
        <item m="1" x="3527"/>
        <item m="1" x="3732"/>
        <item m="1" x="3927"/>
        <item m="1" x="4310"/>
        <item m="1" x="4509"/>
        <item m="1" x="4907"/>
        <item x="702"/>
        <item m="1" x="2609"/>
        <item m="1" x="7447"/>
        <item m="1" x="7836"/>
        <item m="1" x="3173"/>
        <item m="1" x="3353"/>
        <item m="1" x="3743"/>
        <item m="1" x="3938"/>
        <item m="1" x="4133"/>
        <item m="1" x="4519"/>
        <item m="1" x="4719"/>
        <item m="1" x="5089"/>
        <item m="1" x="5248"/>
        <item x="703"/>
        <item m="1" x="3187"/>
        <item m="1" x="3367"/>
        <item m="1" x="3554"/>
        <item m="1" x="3953"/>
        <item m="1" x="4142"/>
        <item m="1" x="4529"/>
        <item m="1" x="4730"/>
        <item m="1" x="4924"/>
        <item m="1" x="5256"/>
        <item m="1" x="5402"/>
        <item x="704"/>
        <item m="1" x="3382"/>
        <item m="1" x="3569"/>
        <item m="1" x="3966"/>
        <item m="1" x="4155"/>
        <item m="1" x="4342"/>
        <item m="1" x="4741"/>
        <item m="1" x="4934"/>
        <item m="1" x="5264"/>
        <item m="1" x="5410"/>
        <item m="1" x="5549"/>
        <item m="1" x="887"/>
        <item m="1" x="5780"/>
        <item x="705"/>
        <item m="1" x="3787"/>
        <item m="1" x="4169"/>
        <item m="1" x="4356"/>
        <item m="1" x="4558"/>
        <item m="1" x="4947"/>
        <item m="1" x="5114"/>
        <item m="1" x="5415"/>
        <item m="1" x="5555"/>
        <item m="1" x="5675"/>
        <item m="1" x="979"/>
        <item m="1" x="5869"/>
        <item m="1" x="1065"/>
        <item m="1" x="5955"/>
        <item m="1" x="1170"/>
        <item x="706"/>
        <item m="1" x="4371"/>
        <item m="1" x="4572"/>
        <item m="1" x="4957"/>
        <item m="1" x="5129"/>
        <item m="1" x="5283"/>
        <item m="1" x="5563"/>
        <item m="1" x="5681"/>
        <item m="1" x="897"/>
        <item m="1" x="5873"/>
        <item m="1" x="1070"/>
        <item m="1" x="5962"/>
        <item m="1" x="6042"/>
        <item x="707"/>
        <item m="1" x="4590"/>
        <item m="1" x="4783"/>
        <item m="1" x="5141"/>
        <item m="1" x="5293"/>
        <item m="1" x="5437"/>
        <item m="1" x="5688"/>
        <item m="1" x="902"/>
        <item m="1" x="5795"/>
        <item m="1" x="989"/>
        <item m="1" x="5964"/>
        <item m="1" x="1177"/>
        <item m="1" x="6045"/>
        <item m="1" x="6136"/>
        <item m="1" x="1440"/>
        <item m="1" x="6322"/>
        <item m="1" x="1556"/>
        <item x="708"/>
        <item m="1" x="1122"/>
        <item m="1" x="6077"/>
        <item m="1" x="1288"/>
        <item m="1" x="6170"/>
        <item m="1" x="1373"/>
        <item m="1" x="6258"/>
        <item m="1" x="1586"/>
        <item m="1" x="6440"/>
        <item m="1" x="1687"/>
        <item m="1" x="6539"/>
        <item m="1" x="1799"/>
        <item m="1" x="2058"/>
        <item m="1" x="6896"/>
        <item m="1" x="2202"/>
        <item m="1" x="7042"/>
        <item m="1" x="2540"/>
        <item m="1" x="7381"/>
        <item m="1" x="2723"/>
        <item m="1" x="7568"/>
        <item m="1" x="2914"/>
        <item x="709"/>
        <item m="1" x="1292"/>
        <item m="1" x="6175"/>
        <item m="1" x="1378"/>
        <item m="1" x="6260"/>
        <item m="1" x="1482"/>
        <item m="1" x="6443"/>
        <item m="1" x="1692"/>
        <item m="1" x="6544"/>
        <item m="1" x="1804"/>
        <item m="1" x="6652"/>
        <item m="1" x="6901"/>
        <item m="1" x="2209"/>
        <item m="1" x="7049"/>
        <item m="1" x="2371"/>
        <item m="1" x="7388"/>
        <item m="1" x="2731"/>
        <item m="1" x="7576"/>
        <item m="1" x="2924"/>
        <item m="1" x="7783"/>
        <item x="710"/>
        <item m="1" x="1489"/>
        <item m="1" x="6363"/>
        <item m="1" x="1596"/>
        <item m="1" x="6450"/>
        <item m="1" x="1698"/>
        <item m="1" x="6658"/>
        <item m="1" x="1937"/>
        <item m="1" x="6782"/>
        <item m="1" x="2071"/>
        <item m="1" x="6909"/>
        <item m="1" x="2380"/>
        <item m="1" x="7221"/>
        <item m="1" x="2561"/>
        <item m="1" x="7400"/>
        <item m="1" x="2739"/>
        <item m="1" x="7793"/>
        <item m="1" x="3134"/>
        <item m="1" x="7975"/>
        <item m="1" x="3317"/>
        <item m="1" x="3705"/>
        <item x="711"/>
        <item m="1" x="1707"/>
        <item m="1" x="6556"/>
        <item m="1" x="1947"/>
        <item m="1" x="6792"/>
        <item m="1" x="2080"/>
        <item m="1" x="6918"/>
        <item m="1" x="7231"/>
        <item m="1" x="2574"/>
        <item m="1" x="7414"/>
        <item m="1" x="2751"/>
        <item m="1" x="7595"/>
        <item m="1" x="3143"/>
        <item m="1" x="7984"/>
        <item m="1" x="3329"/>
        <item m="1" x="3510"/>
        <item m="1" x="3914"/>
        <item x="712"/>
        <item m="1" x="2088"/>
        <item m="1" x="6927"/>
        <item m="1" x="2237"/>
        <item m="1" x="7077"/>
        <item m="1" x="2401"/>
        <item m="1" x="7424"/>
        <item m="1" x="2763"/>
        <item m="1" x="7610"/>
        <item m="1" x="2957"/>
        <item m="1" x="7815"/>
        <item m="1" x="3336"/>
        <item m="1" x="3522"/>
        <item m="1" x="3725"/>
        <item m="1" x="4118"/>
        <item m="1" x="4305"/>
        <item x="713"/>
        <item m="1" x="2251"/>
        <item m="1" x="7093"/>
        <item m="1" x="2414"/>
        <item m="1" x="7256"/>
        <item m="1" x="2775"/>
        <item m="1" x="7626"/>
        <item m="1" x="2976"/>
        <item m="1" x="7828"/>
        <item m="1" x="3165"/>
        <item m="1" x="3536"/>
        <item m="1" x="3737"/>
        <item m="1" x="4127"/>
        <item m="1" x="4317"/>
        <item m="1" x="4513"/>
        <item m="1" x="4912"/>
        <item x="714"/>
        <item m="1" x="2618"/>
        <item m="1" x="2988"/>
        <item m="1" x="7846"/>
        <item m="1" x="3179"/>
        <item m="1" x="3361"/>
        <item m="1" x="3751"/>
        <item m="1" x="3944"/>
        <item m="1" x="4324"/>
        <item m="1" x="4525"/>
        <item m="1" x="4724"/>
        <item m="1" x="5095"/>
        <item m="1" x="5252"/>
        <item x="715"/>
        <item m="1" x="7861"/>
        <item m="1" x="3196"/>
        <item m="1" x="3374"/>
        <item m="1" x="3763"/>
        <item m="1" x="3960"/>
        <item m="1" x="4147"/>
        <item m="1" x="4537"/>
        <item m="1" x="4735"/>
        <item m="1" x="5102"/>
        <item m="1" x="5261"/>
        <item m="1" x="5406"/>
        <item x="716"/>
        <item m="1" x="3389"/>
        <item m="1" x="3579"/>
        <item m="1" x="3973"/>
        <item m="1" x="4161"/>
        <item m="1" x="4549"/>
        <item m="1" x="4748"/>
        <item m="1" x="4939"/>
        <item m="1" x="5270"/>
        <item m="1" x="5413"/>
        <item m="1" x="5672"/>
        <item m="1" x="891"/>
        <item m="1" x="5784"/>
        <item x="717"/>
        <item m="1" x="3795"/>
        <item m="1" x="4178"/>
        <item m="1" x="4361"/>
        <item m="1" x="4759"/>
        <item m="1" x="4952"/>
        <item m="1" x="5122"/>
        <item m="1" x="5421"/>
        <item m="1" x="5558"/>
        <item m="1" x="5787"/>
        <item m="1" x="982"/>
        <item m="1" x="5871"/>
        <item m="1" x="1067"/>
        <item m="1" x="5959"/>
        <item x="718"/>
        <item m="1" x="4190"/>
        <item m="1" x="4378"/>
        <item m="1" x="4581"/>
        <item m="1" x="4966"/>
        <item m="1" x="5134"/>
        <item m="1" x="5430"/>
        <item m="1" x="5568"/>
        <item m="1" x="5684"/>
        <item m="1" x="986"/>
        <item m="1" x="5876"/>
        <item m="1" x="1074"/>
        <item m="1" x="1175"/>
        <item m="1" x="6134"/>
        <item x="719"/>
        <item m="1" x="4596"/>
        <item m="1" x="4792"/>
        <item m="1" x="5147"/>
        <item m="1" x="5301"/>
        <item m="1" x="5576"/>
        <item m="1" x="5691"/>
        <item m="1" x="906"/>
        <item m="1" x="5800"/>
        <item m="1" x="1076"/>
        <item m="1" x="5966"/>
        <item m="1" x="1180"/>
        <item m="1" x="6047"/>
        <item m="1" x="6228"/>
        <item m="1" x="1443"/>
        <item m="1" x="6326"/>
        <item m="1" x="1558"/>
        <item x="720"/>
        <item m="1" x="1215"/>
        <item m="1" x="6080"/>
        <item m="1" x="1290"/>
        <item m="1" x="6173"/>
        <item m="1" x="1377"/>
        <item m="1" x="6357"/>
        <item m="1" x="1589"/>
        <item m="1" x="6441"/>
        <item m="1" x="1690"/>
        <item m="1" x="6542"/>
        <item m="1" x="6772"/>
        <item m="1" x="2060"/>
        <item m="1" x="6898"/>
        <item m="1" x="2206"/>
        <item m="1" x="7207"/>
        <item m="1" x="2546"/>
        <item m="1" x="7384"/>
        <item m="1" x="2727"/>
        <item m="1" x="7573"/>
        <item x="721"/>
        <item m="1" x="1296"/>
        <item m="1" x="6178"/>
        <item m="1" x="1379"/>
        <item m="1" x="6262"/>
        <item m="1" x="1593"/>
        <item m="1" x="6447"/>
        <item m="1" x="1696"/>
        <item m="1" x="6547"/>
        <item m="1" x="1806"/>
        <item m="1" x="2067"/>
        <item m="1" x="6906"/>
        <item m="1" x="2213"/>
        <item m="1" x="7053"/>
        <item m="1" x="2555"/>
        <item m="1" x="7395"/>
        <item m="1" x="2736"/>
        <item m="1" x="7580"/>
        <item m="1" x="2929"/>
        <item x="722"/>
        <item m="1" x="1493"/>
        <item m="1" x="6368"/>
        <item m="1" x="1600"/>
        <item m="1" x="6453"/>
        <item m="1" x="1812"/>
        <item m="1" x="6661"/>
        <item m="1" x="1942"/>
        <item m="1" x="6788"/>
        <item m="1" x="2076"/>
        <item m="1" x="7062"/>
        <item m="1" x="2385"/>
        <item m="1" x="7226"/>
        <item m="1" x="2568"/>
        <item m="1" x="7407"/>
        <item m="1" x="2939"/>
        <item m="1" x="7797"/>
        <item m="1" x="3139"/>
        <item m="1" x="7979"/>
        <item m="1" x="3323"/>
        <item m="1" x="3710"/>
        <item x="723"/>
        <item m="1" x="6669"/>
        <item m="1" x="1953"/>
        <item m="1" x="6798"/>
        <item m="1" x="2084"/>
        <item m="1" x="6922"/>
        <item m="1" x="2395"/>
        <item m="1" x="7238"/>
        <item m="1" x="2583"/>
        <item m="1" x="7419"/>
        <item m="1" x="2756"/>
        <item m="1" x="7808"/>
        <item m="1" x="3150"/>
        <item m="1" x="7990"/>
        <item m="1" x="3332"/>
        <item m="1" x="3720"/>
        <item m="1" x="3919"/>
        <item x="724"/>
        <item m="1" x="6807"/>
        <item m="1" x="2095"/>
        <item m="1" x="6933"/>
        <item m="1" x="2243"/>
        <item m="1" x="7086"/>
        <item m="1" x="2594"/>
        <item m="1" x="7433"/>
        <item m="1" x="2769"/>
        <item m="1" x="7617"/>
        <item m="1" x="2968"/>
        <item m="1" x="7998"/>
        <item m="1" x="3342"/>
        <item m="1" x="3528"/>
        <item m="1" x="3928"/>
        <item m="1" x="4123"/>
        <item m="1" x="4311"/>
        <item x="725"/>
        <item m="1" x="2259"/>
        <item m="1" x="7098"/>
        <item m="1" x="2421"/>
        <item m="1" x="7448"/>
        <item m="1" x="2786"/>
        <item m="1" x="7634"/>
        <item m="1" x="2981"/>
        <item m="1" x="7837"/>
        <item m="1" x="3354"/>
        <item m="1" x="3542"/>
        <item m="1" x="3744"/>
        <item m="1" x="4134"/>
        <item m="1" x="4320"/>
        <item m="1" x="4720"/>
        <item m="1" x="4916"/>
        <item x="726"/>
        <item m="1" x="2629"/>
        <item m="1" x="2997"/>
        <item m="1" x="7852"/>
        <item m="1" x="3188"/>
        <item m="1" x="3555"/>
        <item m="1" x="3756"/>
        <item m="1" x="3954"/>
        <item m="1" x="4331"/>
        <item m="1" x="4530"/>
        <item m="1" x="4925"/>
        <item m="1" x="5099"/>
        <item m="1" x="5257"/>
        <item x="727"/>
        <item m="1" x="3014"/>
        <item m="1" x="7870"/>
        <item m="1" x="3203"/>
        <item m="1" x="3383"/>
        <item m="1" x="3773"/>
        <item m="1" x="3967"/>
        <item m="1" x="4343"/>
        <item m="1" x="4544"/>
        <item m="1" x="4742"/>
        <item m="1" x="5107"/>
        <item m="1" x="5265"/>
        <item m="1" x="5550"/>
        <item x="728"/>
        <item m="1" x="3397"/>
        <item m="1" x="3980"/>
        <item m="1" x="4170"/>
        <item m="1" x="4559"/>
        <item m="1" x="4752"/>
        <item m="1" x="5115"/>
        <item m="1" x="5276"/>
        <item m="1" x="5416"/>
        <item m="1" x="5676"/>
        <item m="1" x="894"/>
        <item m="1" x="5786"/>
        <item x="729"/>
        <item m="1" x="3997"/>
        <item m="1" x="4183"/>
        <item m="1" x="4372"/>
        <item m="1" x="4769"/>
        <item m="1" x="4958"/>
        <item m="1" x="5284"/>
        <item m="1" x="5425"/>
        <item m="1" x="5564"/>
        <item m="1" x="898"/>
        <item m="1" x="5790"/>
        <item m="1" x="984"/>
        <item m="1" x="5874"/>
        <item m="1" x="1071"/>
        <item x="730"/>
        <item m="1" x="4200"/>
        <item m="1" x="4386"/>
        <item m="1" x="4784"/>
        <item m="1" x="4973"/>
        <item m="1" x="5142"/>
        <item m="1" x="5438"/>
        <item m="1" x="5571"/>
        <item m="1" x="5796"/>
        <item m="1" x="990"/>
        <item m="1" x="5879"/>
        <item m="1" x="5965"/>
        <item m="1" x="1261"/>
        <item m="1" x="6137"/>
        <item x="731"/>
        <item m="1" x="4606"/>
        <item m="1" x="4988"/>
        <item m="1" x="5310"/>
        <item m="1" x="5582"/>
        <item m="1" x="5696"/>
        <item m="1" x="912"/>
        <item m="1" x="5881"/>
        <item m="1" x="1081"/>
        <item m="1" x="5969"/>
        <item m="1" x="1183"/>
        <item m="1" x="1347"/>
        <item m="1" x="6230"/>
        <item m="1" x="1446"/>
        <item m="1" x="6328"/>
        <item m="1" x="1561"/>
        <item x="732"/>
        <item m="1" x="6005"/>
        <item m="1" x="1216"/>
        <item m="1" x="6083"/>
        <item m="1" x="1293"/>
        <item m="1" x="6176"/>
        <item m="1" x="1483"/>
        <item m="1" x="6358"/>
        <item m="1" x="1590"/>
        <item m="1" x="6444"/>
        <item m="1" x="1693"/>
        <item m="1" x="1930"/>
        <item m="1" x="6774"/>
        <item m="1" x="2063"/>
        <item m="1" x="6902"/>
        <item m="1" x="2372"/>
        <item m="1" x="7211"/>
        <item m="1" x="2550"/>
        <item m="1" x="7389"/>
        <item m="1" x="2732"/>
        <item m="1" x="7784"/>
        <item x="733"/>
        <item m="1" x="1299"/>
        <item m="1" x="6180"/>
        <item m="1" x="1381"/>
        <item m="1" x="6364"/>
        <item m="1" x="1597"/>
        <item m="1" x="6451"/>
        <item m="1" x="1699"/>
        <item m="1" x="6549"/>
        <item m="1" x="1938"/>
        <item m="1" x="6783"/>
        <item m="1" x="2072"/>
        <item m="1" x="6910"/>
        <item m="1" x="2217"/>
        <item m="1" x="2562"/>
        <item m="1" x="7401"/>
        <item m="1" x="2740"/>
        <item m="1" x="7585"/>
        <item m="1" x="3135"/>
        <item x="734"/>
        <item m="1" x="1498"/>
        <item m="1" x="6372"/>
        <item m="1" x="1603"/>
        <item m="1" x="6557"/>
        <item m="1" x="1815"/>
        <item m="1" x="6665"/>
        <item m="1" x="1948"/>
        <item m="1" x="6793"/>
        <item m="1" x="2226"/>
        <item m="1" x="7067"/>
        <item m="1" x="2390"/>
        <item m="1" x="7232"/>
        <item m="1" x="2575"/>
        <item m="1" x="7596"/>
        <item m="1" x="2944"/>
        <item m="1" x="7803"/>
        <item m="1" x="3144"/>
        <item m="1" x="7985"/>
        <item m="1" x="3511"/>
        <item m="1" x="3715"/>
        <item x="735"/>
        <item m="1" x="1825"/>
        <item m="1" x="6674"/>
        <item m="1" x="1958"/>
        <item m="1" x="6802"/>
        <item m="1" x="2089"/>
        <item m="1" x="7078"/>
        <item m="1" x="2402"/>
        <item m="1" x="7245"/>
        <item m="1" x="2588"/>
        <item m="1" x="7425"/>
        <item m="1" x="2958"/>
        <item m="1" x="7816"/>
        <item m="1" x="3156"/>
        <item m="1" x="7993"/>
        <item m="1" x="3726"/>
        <item m="1" x="3923"/>
        <item x="736"/>
        <item m="1" x="1967"/>
        <item m="1" x="6812"/>
        <item m="1" x="2101"/>
        <item m="1" x="6939"/>
        <item m="1" x="2252"/>
        <item m="1" x="7257"/>
        <item m="1" x="2603"/>
        <item m="1" x="7440"/>
        <item m="1" x="2776"/>
        <item m="1" x="7627"/>
        <item m="1" x="3166"/>
        <item m="1" x="3347"/>
        <item m="1" x="3537"/>
        <item m="1" x="3934"/>
        <item m="1" x="4128"/>
        <item x="737"/>
        <item m="1" x="2265"/>
        <item m="1" x="7106"/>
        <item m="1" x="2619"/>
        <item m="1" x="7458"/>
        <item m="1" x="2793"/>
        <item m="1" x="7640"/>
        <item m="1" x="2989"/>
        <item m="1" x="3362"/>
        <item m="1" x="3547"/>
        <item m="1" x="3945"/>
        <item m="1" x="4139"/>
        <item m="1" x="4325"/>
        <item m="1" x="4725"/>
        <item m="1" x="4920"/>
        <item x="738"/>
        <item m="1" x="7658"/>
        <item m="1" x="3005"/>
        <item m="1" x="7862"/>
        <item m="1" x="3197"/>
        <item m="1" x="3562"/>
        <item m="1" x="3764"/>
        <item m="1" x="4148"/>
        <item m="1" x="4336"/>
        <item m="1" x="4538"/>
        <item m="1" x="4930"/>
        <item m="1" x="5103"/>
        <item x="739"/>
        <item m="1" x="3023"/>
        <item m="1" x="7876"/>
        <item m="1" x="3210"/>
        <item m="1" x="3580"/>
        <item m="1" x="3780"/>
        <item m="1" x="3974"/>
        <item m="1" x="4351"/>
        <item m="1" x="4550"/>
        <item m="1" x="4940"/>
        <item m="1" x="5111"/>
        <item m="1" x="5271"/>
        <item m="1" x="5553"/>
        <item x="740"/>
        <item m="1" x="3406"/>
        <item m="1" x="3796"/>
        <item m="1" x="3987"/>
        <item m="1" x="4362"/>
        <item m="1" x="4566"/>
        <item m="1" x="4760"/>
        <item m="1" x="5123"/>
        <item m="1" x="5279"/>
        <item m="1" x="5559"/>
        <item m="1" x="5679"/>
        <item m="1" x="896"/>
        <item m="1" x="5788"/>
        <item x="741"/>
        <item m="1" x="4005"/>
        <item m="1" x="4191"/>
        <item m="1" x="4582"/>
        <item m="1" x="4775"/>
        <item m="1" x="4967"/>
        <item m="1" x="5289"/>
        <item m="1" x="5431"/>
        <item m="1" x="5685"/>
        <item m="1" x="900"/>
        <item m="1" x="5792"/>
        <item m="1" x="987"/>
        <item m="1" x="5877"/>
        <item m="1" x="1176"/>
        <item x="742"/>
        <item m="1" x="4207"/>
        <item m="1" x="4395"/>
        <item m="1" x="4793"/>
        <item m="1" x="4979"/>
        <item m="1" x="5302"/>
        <item m="1" x="5442"/>
        <item m="1" x="5577"/>
        <item m="1" x="907"/>
        <item m="1" x="5801"/>
        <item m="1" x="992"/>
        <item m="1" x="1077"/>
        <item m="1" x="6048"/>
        <item m="1" x="1263"/>
        <item m="1" x="6140"/>
        <item x="743"/>
        <item m="1" x="4614"/>
        <item m="1" x="4994"/>
        <item m="1" x="5454"/>
        <item m="1" x="5588"/>
        <item m="1" x="5704"/>
        <item m="1" x="997"/>
        <item m="1" x="5886"/>
        <item m="1" x="1086"/>
        <item m="1" x="5974"/>
        <item m="1" x="1188"/>
        <item m="1" x="1351"/>
        <item m="1" x="6234"/>
        <item m="1" x="1449"/>
        <item m="1" x="6331"/>
        <item x="744"/>
        <item m="1" x="6008"/>
        <item m="1" x="1219"/>
        <item m="1" x="6087"/>
        <item m="1" x="1297"/>
        <item m="1" x="6263"/>
        <item m="1" x="1486"/>
        <item m="1" x="6361"/>
        <item m="1" x="1594"/>
        <item m="1" x="6448"/>
        <item m="1" x="6655"/>
        <item m="1" x="1934"/>
        <item m="1" x="6779"/>
        <item m="1" x="2068"/>
        <item m="1" x="7054"/>
        <item m="1" x="2376"/>
        <item m="1" x="7216"/>
        <item m="1" x="2556"/>
        <item m="1" x="7396"/>
        <item m="1" x="2930"/>
        <item m="1" x="7789"/>
        <item x="745"/>
        <item m="1" x="1302"/>
        <item m="1" x="6184"/>
        <item m="1" x="1494"/>
        <item m="1" x="6369"/>
        <item m="1" x="1601"/>
        <item m="1" x="6454"/>
        <item m="1" x="1703"/>
        <item m="1" x="6662"/>
        <item m="1" x="1943"/>
        <item m="1" x="6789"/>
        <item m="1" x="2077"/>
        <item m="1" x="6914"/>
        <item m="1" x="7227"/>
        <item m="1" x="2569"/>
        <item m="1" x="7408"/>
        <item m="1" x="2746"/>
        <item m="1" x="7798"/>
        <item m="1" x="3140"/>
        <item m="1" x="7980"/>
        <item x="746"/>
        <item m="1" x="1502"/>
        <item m="1" x="6460"/>
        <item m="1" x="1710"/>
        <item m="1" x="6562"/>
        <item m="1" x="1821"/>
        <item m="1" x="6670"/>
        <item m="1" x="2085"/>
        <item m="1" x="6923"/>
        <item m="1" x="2232"/>
        <item m="1" x="7073"/>
        <item m="1" x="2396"/>
        <item m="1" x="7420"/>
        <item m="1" x="2757"/>
        <item m="1" x="7603"/>
        <item m="1" x="2952"/>
        <item m="1" x="7809"/>
        <item m="1" x="3333"/>
        <item m="1" x="3517"/>
        <item m="1" x="3721"/>
        <item x="747"/>
        <item m="1" x="1720"/>
        <item m="1" x="6572"/>
        <item m="1" x="1831"/>
        <item m="1" x="6681"/>
        <item m="1" x="6934"/>
        <item m="1" x="2244"/>
        <item m="1" x="7087"/>
        <item m="1" x="2410"/>
        <item m="1" x="7250"/>
        <item m="1" x="2770"/>
        <item m="1" x="7618"/>
        <item m="1" x="2969"/>
        <item m="1" x="7824"/>
        <item m="1" x="3160"/>
        <item m="1" x="3529"/>
        <item m="1" x="3733"/>
        <item x="748"/>
        <item m="1" x="1975"/>
        <item m="1" x="6818"/>
        <item m="1" x="2108"/>
        <item m="1" x="7099"/>
        <item m="1" x="2422"/>
        <item m="1" x="7266"/>
        <item m="1" x="2610"/>
        <item m="1" x="7449"/>
        <item m="1" x="2982"/>
        <item m="1" x="7838"/>
        <item m="1" x="3174"/>
        <item m="1" x="3355"/>
        <item m="1" x="3745"/>
        <item m="1" x="3939"/>
        <item m="1" x="4520"/>
        <item x="749"/>
        <item m="1" x="2436"/>
        <item m="1" x="7280"/>
        <item m="1" x="2630"/>
        <item m="1" x="7464"/>
        <item m="1" x="2799"/>
        <item m="1" x="7853"/>
        <item m="1" x="3189"/>
        <item m="1" x="3368"/>
        <item m="1" x="3757"/>
        <item m="1" x="3955"/>
        <item m="1" x="4143"/>
        <item m="1" x="4531"/>
        <item m="1" x="4731"/>
        <item x="750"/>
        <item m="1" x="2641"/>
        <item m="1" x="7479"/>
        <item m="1" x="7666"/>
        <item m="1" x="3015"/>
        <item m="1" x="3384"/>
        <item m="1" x="3570"/>
        <item m="1" x="3968"/>
        <item m="1" x="4156"/>
        <item m="1" x="4344"/>
        <item m="1" x="4743"/>
        <item m="1" x="4935"/>
        <item m="1" x="5266"/>
        <item x="751"/>
        <item m="1" x="3030"/>
        <item m="1" x="7883"/>
        <item m="1" x="3398"/>
        <item m="1" x="3589"/>
        <item m="1" x="3788"/>
        <item m="1" x="4171"/>
        <item m="1" x="4357"/>
        <item m="1" x="4753"/>
        <item m="1" x="4948"/>
        <item m="1" x="5116"/>
        <item m="1" x="5417"/>
        <item m="1" x="5556"/>
        <item x="752"/>
        <item m="1" x="3603"/>
        <item m="1" x="3803"/>
        <item m="1" x="4184"/>
        <item m="1" x="4373"/>
        <item m="1" x="4573"/>
        <item m="1" x="4959"/>
        <item m="1" x="5130"/>
        <item m="1" x="5426"/>
        <item m="1" x="5565"/>
        <item m="1" x="5682"/>
        <item x="753"/>
        <item m="1" x="3821"/>
        <item m="1" x="4012"/>
        <item m="1" x="4387"/>
        <item m="1" x="4591"/>
        <item m="1" x="4785"/>
        <item m="1" x="5143"/>
        <item m="1" x="5294"/>
        <item m="1" x="5572"/>
        <item m="1" x="5689"/>
        <item m="1" x="903"/>
        <item m="1" x="5797"/>
        <item m="1" x="1178"/>
        <item x="754"/>
        <item m="1" x="4216"/>
        <item m="1" x="4607"/>
        <item m="1" x="4800"/>
        <item m="1" x="5152"/>
        <item m="1" x="5311"/>
        <item m="1" x="5447"/>
        <item m="1" x="5697"/>
        <item m="1" x="913"/>
        <item m="1" x="994"/>
        <item m="1" x="5970"/>
        <item m="1" x="1184"/>
        <item m="1" x="6051"/>
        <item m="1" x="1266"/>
        <item m="1" x="6143"/>
        <item x="755"/>
        <item m="1" x="4817"/>
        <item m="1" x="5001"/>
        <item m="1" x="5322"/>
        <item m="1" x="5461"/>
        <item m="1" x="5596"/>
        <item m="1" x="920"/>
        <item m="1" x="5810"/>
        <item m="1" x="1002"/>
        <item m="1" x="5890"/>
        <item m="1" x="1092"/>
        <item m="1" x="6056"/>
        <item m="1" x="6148"/>
        <item m="1" x="1355"/>
        <item m="1" x="6237"/>
        <item m="1" x="1567"/>
        <item x="756"/>
        <item m="1" x="1131"/>
        <item m="1" x="6012"/>
        <item m="1" x="1222"/>
        <item m="1" x="6181"/>
        <item m="1" x="1382"/>
        <item m="1" x="6266"/>
        <item m="1" x="1490"/>
        <item m="1" x="6365"/>
        <item m="1" x="1700"/>
        <item m="1" x="6550"/>
        <item m="1" x="1809"/>
        <item m="1" x="6659"/>
        <item m="1" x="1939"/>
        <item m="1" x="2218"/>
        <item m="1" x="7058"/>
        <item m="1" x="2381"/>
        <item m="1" x="7222"/>
        <item m="1" x="2741"/>
        <item m="1" x="7586"/>
        <item m="1" x="2935"/>
        <item m="1" x="7794"/>
        <item x="757"/>
        <item m="1" x="1389"/>
        <item m="1" x="6272"/>
        <item m="1" x="1499"/>
        <item m="1" x="6373"/>
        <item m="1" x="1604"/>
        <item m="1" x="6558"/>
        <item m="1" x="1816"/>
        <item m="1" x="6666"/>
        <item m="1" x="1949"/>
        <item m="1" x="6794"/>
        <item m="1" x="7068"/>
        <item m="1" x="2391"/>
        <item m="1" x="7233"/>
        <item m="1" x="2576"/>
        <item m="1" x="7597"/>
        <item m="1" x="2945"/>
        <item m="1" x="7804"/>
        <item m="1" x="3145"/>
        <item x="758"/>
        <item m="1" x="1612"/>
        <item m="1" x="6463"/>
        <item m="1" x="1715"/>
        <item m="1" x="6568"/>
        <item m="1" x="1826"/>
        <item m="1" x="6803"/>
        <item m="1" x="2090"/>
        <item m="1" x="6928"/>
        <item m="1" x="2238"/>
        <item m="1" x="7079"/>
        <item m="1" x="2589"/>
        <item m="1" x="7426"/>
        <item m="1" x="2764"/>
        <item m="1" x="7611"/>
        <item m="1" x="2959"/>
        <item m="1" x="7994"/>
        <item m="1" x="3337"/>
        <item m="1" x="3523"/>
        <item x="759"/>
        <item m="1" x="1725"/>
        <item m="1" x="6578"/>
        <item m="1" x="1837"/>
        <item m="1" x="6685"/>
        <item m="1" x="2102"/>
        <item m="1" x="6940"/>
        <item m="1" x="2253"/>
        <item m="1" x="7094"/>
        <item m="1" x="2415"/>
        <item m="1" x="7441"/>
        <item m="1" x="2777"/>
        <item m="1" x="7628"/>
        <item m="1" x="2977"/>
        <item m="1" x="7829"/>
        <item m="1" x="3348"/>
        <item m="1" x="3538"/>
        <item m="1" x="3738"/>
        <item x="760"/>
        <item m="1" x="1981"/>
        <item m="1" x="6826"/>
        <item m="1" x="2266"/>
        <item m="1" x="7107"/>
        <item m="1" x="2430"/>
        <item m="1" x="7272"/>
        <item m="1" x="2620"/>
        <item m="1" x="7641"/>
        <item m="1" x="2990"/>
        <item m="1" x="7847"/>
        <item m="1" x="3180"/>
        <item m="1" x="3548"/>
        <item m="1" x="3752"/>
        <item m="1" x="3946"/>
        <item m="1" x="4326"/>
        <item m="1" x="4526"/>
        <item x="761"/>
        <item m="1" x="7122"/>
        <item m="1" x="2445"/>
        <item m="1" x="7289"/>
        <item m="1" x="2635"/>
        <item m="1" x="7471"/>
        <item m="1" x="3006"/>
        <item m="1" x="7863"/>
        <item m="1" x="3198"/>
        <item m="1" x="3375"/>
        <item m="1" x="3765"/>
        <item m="1" x="3961"/>
        <item m="1" x="4337"/>
        <item m="1" x="4539"/>
        <item m="1" x="4736"/>
        <item x="762"/>
        <item m="1" x="2649"/>
        <item m="1" x="7484"/>
        <item m="1" x="7677"/>
        <item m="1" x="3211"/>
        <item m="1" x="3390"/>
        <item m="1" x="3581"/>
        <item m="1" x="3975"/>
        <item m="1" x="4162"/>
        <item m="1" x="4551"/>
        <item m="1" x="4749"/>
        <item m="1" x="4941"/>
        <item m="1" x="5272"/>
        <item x="763"/>
        <item m="1" x="3039"/>
        <item m="1" x="3407"/>
        <item m="1" x="3595"/>
        <item m="1" x="3988"/>
        <item m="1" x="4179"/>
        <item m="1" x="4363"/>
        <item m="1" x="4761"/>
        <item m="1" x="4953"/>
        <item m="1" x="5280"/>
        <item m="1" x="5422"/>
        <item m="1" x="5560"/>
        <item x="764"/>
        <item m="1" x="3610"/>
        <item m="1" x="3811"/>
        <item m="1" x="4192"/>
        <item m="1" x="4379"/>
        <item m="1" x="4776"/>
        <item m="1" x="4968"/>
        <item m="1" x="5135"/>
        <item m="1" x="5432"/>
        <item m="1" x="5569"/>
        <item m="1" x="5793"/>
        <item x="765"/>
        <item m="1" x="3827"/>
        <item m="1" x="4022"/>
        <item m="1" x="4396"/>
        <item m="1" x="4597"/>
        <item m="1" x="4980"/>
        <item m="1" x="5148"/>
        <item m="1" x="5303"/>
        <item m="1" x="5578"/>
        <item m="1" x="5692"/>
        <item m="1" x="908"/>
        <item m="1" x="5880"/>
        <item m="1" x="1078"/>
        <item m="1" x="5967"/>
        <item m="1" x="1181"/>
        <item x="766"/>
        <item m="1" x="4408"/>
        <item m="1" x="4615"/>
        <item m="1" x="4808"/>
        <item m="1" x="5160"/>
        <item m="1" x="5316"/>
        <item m="1" x="5589"/>
        <item m="1" x="5705"/>
        <item m="1" x="917"/>
        <item m="1" x="5807"/>
        <item m="1" x="1087"/>
        <item m="1" x="5975"/>
        <item m="1" x="1189"/>
        <item m="1" x="1268"/>
        <item x="767"/>
        <item m="1" x="4630"/>
        <item m="1" x="4823"/>
        <item m="1" x="5011"/>
        <item m="1" x="5328"/>
        <item m="1" x="5468"/>
        <item m="1" x="5714"/>
        <item m="1" x="925"/>
        <item m="1" x="5814"/>
        <item m="1" x="1006"/>
        <item m="1" x="5896"/>
        <item m="1" x="1194"/>
        <item m="1" x="6059"/>
        <item m="1" x="6151"/>
        <item m="1" x="1358"/>
        <item m="1" x="6337"/>
        <item m="1" x="1570"/>
        <item x="768"/>
        <item m="1" x="1136"/>
        <item m="1" x="6015"/>
        <item m="1" x="1303"/>
        <item m="1" x="6185"/>
        <item m="1" x="1386"/>
        <item m="1" x="6269"/>
        <item m="1" x="1495"/>
        <item m="1" x="6455"/>
        <item m="1" x="1704"/>
        <item m="1" x="6554"/>
        <item m="1" x="1813"/>
        <item m="1" x="6663"/>
        <item m="1" x="6915"/>
        <item m="1" x="2223"/>
        <item m="1" x="7063"/>
        <item m="1" x="2386"/>
        <item m="1" x="7409"/>
        <item m="1" x="2747"/>
        <item m="1" x="7592"/>
        <item m="1" x="2940"/>
        <item m="1" x="7799"/>
        <item x="769"/>
        <item m="1" x="6192"/>
        <item m="1" x="1394"/>
        <item m="1" x="6277"/>
        <item m="1" x="1503"/>
        <item m="1" x="6376"/>
        <item m="1" x="1711"/>
        <item m="1" x="6563"/>
        <item m="1" x="1822"/>
        <item m="1" x="6671"/>
        <item m="1" x="1954"/>
        <item m="1" x="2233"/>
        <item m="1" x="7074"/>
        <item m="1" x="2397"/>
        <item m="1" x="7239"/>
        <item m="1" x="2758"/>
        <item m="1" x="7604"/>
        <item m="1" x="2953"/>
        <item m="1" x="7810"/>
        <item m="1" x="3151"/>
        <item x="770"/>
        <item m="1" x="6383"/>
        <item m="1" x="1616"/>
        <item m="1" x="6470"/>
        <item m="1" x="1721"/>
        <item m="1" x="6573"/>
        <item m="1" x="1962"/>
        <item m="1" x="6808"/>
        <item m="1" x="2096"/>
        <item m="1" x="6935"/>
        <item m="1" x="2245"/>
        <item m="1" x="7251"/>
        <item m="1" x="2595"/>
        <item m="1" x="7434"/>
        <item m="1" x="2771"/>
        <item m="1" x="7619"/>
        <item m="1" x="3161"/>
        <item m="1" x="7999"/>
        <item m="1" x="3343"/>
        <item m="1" x="3530"/>
        <item x="771"/>
        <item m="1" x="1733"/>
        <item m="1" x="6583"/>
        <item m="1" x="1841"/>
        <item m="1" x="6819"/>
        <item m="1" x="2109"/>
        <item m="1" x="6948"/>
        <item m="1" x="2260"/>
        <item m="1" x="7100"/>
        <item m="1" x="2611"/>
        <item m="1" x="7450"/>
        <item m="1" x="2787"/>
        <item m="1" x="7635"/>
        <item m="1" x="3356"/>
        <item m="1" x="3543"/>
        <item m="1" x="3940"/>
        <item x="772"/>
        <item m="1" x="1989"/>
        <item m="1" x="6959"/>
        <item m="1" x="2273"/>
        <item m="1" x="7115"/>
        <item m="1" x="2437"/>
        <item m="1" x="7281"/>
        <item m="1" x="2800"/>
        <item m="1" x="7650"/>
        <item m="1" x="2998"/>
        <item m="1" x="7854"/>
        <item m="1" x="3190"/>
        <item m="1" x="3556"/>
        <item m="1" x="3758"/>
        <item m="1" x="4332"/>
        <item m="1" x="4532"/>
        <item x="773"/>
        <item m="1" x="2287"/>
        <item m="1" x="7131"/>
        <item m="1" x="2454"/>
        <item m="1" x="7294"/>
        <item m="1" x="2642"/>
        <item m="1" x="7667"/>
        <item m="1" x="3016"/>
        <item m="1" x="7871"/>
        <item m="1" x="3204"/>
        <item m="1" x="3571"/>
        <item m="1" x="3774"/>
        <item m="1" x="3969"/>
        <item m="1" x="4345"/>
        <item m="1" x="4545"/>
        <item m="1" x="4936"/>
        <item x="774"/>
        <item m="1" x="2654"/>
        <item m="1" x="7492"/>
        <item m="1" x="7884"/>
        <item m="1" x="3218"/>
        <item m="1" x="3399"/>
        <item m="1" x="3789"/>
        <item m="1" x="3981"/>
        <item m="1" x="4172"/>
        <item m="1" x="4560"/>
        <item m="1" x="4754"/>
        <item m="1" x="5117"/>
        <item m="1" x="5277"/>
        <item x="775"/>
        <item m="1" x="3232"/>
        <item m="1" x="3415"/>
        <item m="1" x="3604"/>
        <item m="1" x="3998"/>
        <item m="1" x="4185"/>
        <item m="1" x="4574"/>
        <item m="1" x="4770"/>
        <item m="1" x="4960"/>
        <item m="1" x="5285"/>
        <item m="1" x="5427"/>
        <item x="776"/>
        <item m="1" x="3428"/>
        <item m="1" x="3618"/>
        <item m="1" x="4013"/>
        <item m="1" x="4201"/>
        <item m="1" x="4388"/>
        <item m="1" x="4786"/>
        <item m="1" x="4974"/>
        <item m="1" x="5295"/>
        <item m="1" x="5439"/>
        <item m="1" x="5573"/>
        <item m="1" x="904"/>
        <item m="1" x="5798"/>
        <item x="777"/>
        <item m="1" x="3834"/>
        <item m="1" x="4217"/>
        <item m="1" x="4402"/>
        <item m="1" x="4608"/>
        <item m="1" x="4989"/>
        <item m="1" x="5153"/>
        <item m="1" x="5448"/>
        <item m="1" x="5583"/>
        <item m="1" x="5698"/>
        <item m="1" x="995"/>
        <item m="1" x="5882"/>
        <item m="1" x="1082"/>
        <item m="1" x="5971"/>
        <item m="1" x="1185"/>
        <item x="778"/>
        <item m="1" x="4418"/>
        <item m="1" x="4622"/>
        <item m="1" x="5002"/>
        <item m="1" x="5168"/>
        <item m="1" x="5323"/>
        <item m="1" x="5597"/>
        <item m="1" x="5710"/>
        <item m="1" x="921"/>
        <item m="1" x="5891"/>
        <item m="1" x="1093"/>
        <item m="1" x="5980"/>
        <item m="1" x="6057"/>
        <item x="779"/>
        <item m="1" x="4637"/>
        <item m="1" x="4832"/>
        <item m="1" x="5333"/>
        <item m="1" x="5477"/>
        <item m="1" x="5719"/>
        <item m="1" x="929"/>
        <item m="1" x="5819"/>
        <item m="1" x="1012"/>
        <item m="1" x="5984"/>
        <item m="1" x="1198"/>
        <item m="1" x="6061"/>
        <item m="1" x="6155"/>
        <item m="1" x="1459"/>
        <item m="1" x="6340"/>
        <item m="1" x="1573"/>
        <item x="780"/>
        <item m="1" x="1140"/>
        <item m="1" x="6094"/>
        <item m="1" x="1306"/>
        <item m="1" x="6189"/>
        <item m="1" x="1390"/>
        <item m="1" x="6273"/>
        <item m="1" x="1605"/>
        <item m="1" x="6457"/>
        <item m="1" x="1708"/>
        <item m="1" x="6559"/>
        <item m="1" x="1817"/>
        <item m="1" x="2081"/>
        <item m="1" x="6919"/>
        <item m="1" x="2227"/>
        <item m="1" x="7069"/>
        <item m="1" x="2577"/>
        <item m="1" x="7415"/>
        <item m="1" x="2752"/>
        <item m="1" x="7598"/>
        <item m="1" x="2946"/>
        <item x="781"/>
        <item m="1" x="1313"/>
        <item m="1" x="6195"/>
        <item m="1" x="1399"/>
        <item m="1" x="6281"/>
        <item m="1" x="1507"/>
        <item m="1" x="6464"/>
        <item m="1" x="1716"/>
        <item m="1" x="6569"/>
        <item m="1" x="1827"/>
        <item m="1" x="6675"/>
        <item m="1" x="6929"/>
        <item m="1" x="2239"/>
        <item m="1" x="7080"/>
        <item m="1" x="2403"/>
        <item m="1" x="7427"/>
        <item m="1" x="2765"/>
        <item m="1" x="7612"/>
        <item m="1" x="2960"/>
        <item m="1" x="7817"/>
        <item x="782"/>
        <item m="1" x="1516"/>
        <item m="1" x="6387"/>
        <item m="1" x="1623"/>
        <item m="1" x="6475"/>
        <item m="1" x="1726"/>
        <item m="1" x="6686"/>
        <item m="1" x="1968"/>
        <item m="1" x="6813"/>
        <item m="1" x="2103"/>
        <item m="1" x="6941"/>
        <item m="1" x="2416"/>
        <item m="1" x="7258"/>
        <item m="1" x="2604"/>
        <item m="1" x="7442"/>
        <item m="1" x="2778"/>
        <item m="1" x="7830"/>
        <item m="1" x="3167"/>
        <item m="1" x="3349"/>
        <item m="1" x="3739"/>
        <item x="783"/>
        <item m="1" x="1738"/>
        <item m="1" x="1982"/>
        <item m="1" x="6827"/>
        <item m="1" x="2116"/>
        <item m="1" x="6954"/>
        <item m="1" x="2267"/>
        <item m="1" x="7273"/>
        <item m="1" x="2621"/>
        <item m="1" x="7459"/>
        <item m="1" x="2794"/>
        <item m="1" x="7642"/>
        <item m="1" x="3181"/>
        <item m="1" x="3363"/>
        <item m="1" x="3549"/>
        <item m="1" x="3947"/>
        <item x="784"/>
        <item m="1" x="2127"/>
        <item m="1" x="6966"/>
        <item m="1" x="2281"/>
        <item m="1" x="7123"/>
        <item m="1" x="2446"/>
        <item m="1" x="7472"/>
        <item m="1" x="2809"/>
        <item m="1" x="7659"/>
        <item m="1" x="3007"/>
        <item m="1" x="7864"/>
        <item m="1" x="3376"/>
        <item m="1" x="3563"/>
        <item m="1" x="3766"/>
        <item m="1" x="4149"/>
        <item m="1" x="4338"/>
        <item x="785"/>
        <item m="1" x="2296"/>
        <item m="1" x="7138"/>
        <item m="1" x="2460"/>
        <item m="1" x="7301"/>
        <item m="1" x="2823"/>
        <item m="1" x="7678"/>
        <item m="1" x="3024"/>
        <item m="1" x="7877"/>
        <item m="1" x="3212"/>
        <item m="1" x="3582"/>
        <item m="1" x="3781"/>
        <item m="1" x="4163"/>
        <item m="1" x="4352"/>
        <item m="1" x="4552"/>
        <item m="1" x="4942"/>
        <item x="786"/>
        <item m="1" x="2661"/>
        <item m="1" x="3040"/>
        <item m="1" x="7891"/>
        <item m="1" x="3224"/>
        <item m="1" x="3408"/>
        <item m="1" x="3797"/>
        <item m="1" x="3989"/>
        <item m="1" x="4364"/>
        <item m="1" x="4567"/>
        <item m="1" x="4762"/>
        <item m="1" x="5124"/>
        <item m="1" x="5281"/>
        <item x="787"/>
        <item m="1" x="7905"/>
        <item m="1" x="3241"/>
        <item m="1" x="3421"/>
        <item m="1" x="3812"/>
        <item m="1" x="4006"/>
        <item m="1" x="4193"/>
        <item m="1" x="4583"/>
        <item m="1" x="4777"/>
        <item m="1" x="5136"/>
        <item m="1" x="5290"/>
        <item m="1" x="5433"/>
        <item x="788"/>
        <item m="1" x="3435"/>
        <item m="1" x="3626"/>
        <item m="1" x="4023"/>
        <item m="1" x="4208"/>
        <item m="1" x="4598"/>
        <item m="1" x="4794"/>
        <item m="1" x="4981"/>
        <item m="1" x="5304"/>
        <item m="1" x="5443"/>
        <item m="1" x="5693"/>
        <item m="1" x="909"/>
        <item m="1" x="5802"/>
        <item x="789"/>
        <item m="1" x="3842"/>
        <item m="1" x="4225"/>
        <item m="1" x="4409"/>
        <item m="1" x="4809"/>
        <item m="1" x="4995"/>
        <item m="1" x="5161"/>
        <item m="1" x="5455"/>
        <item m="1" x="5590"/>
        <item m="1" x="5808"/>
        <item m="1" x="998"/>
        <item m="1" x="5887"/>
        <item m="1" x="1088"/>
        <item m="1" x="5976"/>
        <item x="790"/>
        <item m="1" x="4239"/>
        <item m="1" x="4426"/>
        <item m="1" x="4631"/>
        <item m="1" x="5012"/>
        <item m="1" x="5174"/>
        <item m="1" x="5469"/>
        <item m="1" x="5603"/>
        <item m="1" x="5715"/>
        <item m="1" x="1007"/>
        <item m="1" x="5897"/>
        <item m="1" x="1098"/>
        <item m="1" x="1195"/>
        <item m="1" x="6152"/>
        <item x="791"/>
        <item m="1" x="4643"/>
        <item m="1" x="4840"/>
        <item m="1" x="5340"/>
        <item m="1" x="5613"/>
        <item m="1" x="5723"/>
        <item m="1" x="934"/>
        <item m="1" x="5825"/>
        <item m="1" x="1105"/>
        <item m="1" x="5989"/>
        <item m="1" x="1201"/>
        <item m="1" x="6065"/>
        <item m="1" x="6245"/>
        <item m="1" x="1464"/>
        <item m="1" x="6343"/>
        <item m="1" x="1575"/>
        <item x="792"/>
        <item m="1" x="1230"/>
        <item m="1" x="6098"/>
        <item m="1" x="1310"/>
        <item m="1" x="6193"/>
        <item m="1" x="1395"/>
        <item m="1" x="6377"/>
        <item m="1" x="1609"/>
        <item m="1" x="6461"/>
        <item m="1" x="1712"/>
        <item m="1" x="6564"/>
        <item m="1" x="6799"/>
        <item m="1" x="2086"/>
        <item m="1" x="6924"/>
        <item m="1" x="2234"/>
        <item m="1" x="7240"/>
        <item m="1" x="2584"/>
        <item m="1" x="7421"/>
        <item m="1" x="2759"/>
        <item m="1" x="7605"/>
        <item x="793"/>
        <item m="1" x="1317"/>
        <item m="1" x="6198"/>
        <item m="1" x="1403"/>
        <item m="1" x="6286"/>
        <item m="1" x="1617"/>
        <item m="1" x="6471"/>
        <item m="1" x="1722"/>
        <item m="1" x="6574"/>
        <item m="1" x="1832"/>
        <item m="1" x="2097"/>
        <item m="1" x="6936"/>
        <item m="1" x="2246"/>
        <item m="1" x="7088"/>
        <item m="1" x="2596"/>
        <item m="1" x="7435"/>
        <item m="1" x="2772"/>
        <item m="1" x="7620"/>
        <item m="1" x="2970"/>
        <item x="794"/>
        <item m="1" x="1522"/>
        <item m="1" x="6393"/>
        <item m="1" x="1627"/>
        <item m="1" x="6584"/>
        <item m="1" x="1842"/>
        <item m="1" x="6692"/>
        <item m="1" x="1976"/>
        <item m="1" x="6820"/>
        <item m="1" x="2261"/>
        <item m="1" x="7101"/>
        <item m="1" x="2423"/>
        <item m="1" x="7267"/>
        <item m="1" x="2612"/>
        <item m="1" x="7636"/>
        <item m="1" x="2983"/>
        <item m="1" x="7839"/>
        <item m="1" x="3175"/>
        <item m="1" x="3544"/>
        <item m="1" x="3746"/>
        <item x="795"/>
        <item m="1" x="1854"/>
        <item m="1" x="6703"/>
        <item m="1" x="1990"/>
        <item m="1" x="6834"/>
        <item m="1" x="2121"/>
        <item m="1" x="7116"/>
        <item m="1" x="2438"/>
        <item m="1" x="7282"/>
        <item m="1" x="2631"/>
        <item m="1" x="7465"/>
        <item m="1" x="2999"/>
        <item m="1" x="7855"/>
        <item m="1" x="3191"/>
        <item m="1" x="3369"/>
        <item m="1" x="3759"/>
        <item m="1" x="3956"/>
        <item x="796"/>
        <item m="1" x="1999"/>
        <item m="1" x="6842"/>
        <item m="1" x="2134"/>
        <item m="1" x="6972"/>
        <item m="1" x="2288"/>
        <item m="1" x="7295"/>
        <item m="1" x="2643"/>
        <item m="1" x="7480"/>
        <item m="1" x="2816"/>
        <item m="1" x="7668"/>
        <item m="1" x="3205"/>
        <item m="1" x="3385"/>
        <item m="1" x="3572"/>
        <item m="1" x="3970"/>
        <item m="1" x="4157"/>
        <item x="797"/>
        <item m="1" x="2302"/>
        <item m="1" x="7143"/>
        <item m="1" x="2655"/>
        <item m="1" x="7493"/>
        <item m="1" x="2833"/>
        <item m="1" x="7686"/>
        <item m="1" x="3031"/>
        <item m="1" x="3400"/>
        <item m="1" x="3590"/>
        <item m="1" x="3982"/>
        <item m="1" x="4173"/>
        <item m="1" x="4358"/>
        <item m="1" x="4755"/>
        <item m="1" x="4949"/>
        <item x="798"/>
        <item m="1" x="7701"/>
        <item m="1" x="3048"/>
        <item m="1" x="7897"/>
        <item m="1" x="3233"/>
        <item m="1" x="3605"/>
        <item m="1" x="3804"/>
        <item m="1" x="4186"/>
        <item m="1" x="4374"/>
        <item m="1" x="4575"/>
        <item m="1" x="4961"/>
        <item m="1" x="5131"/>
        <item x="799"/>
        <item m="1" x="3062"/>
        <item m="1" x="7913"/>
        <item m="1" x="3248"/>
        <item m="1" x="3619"/>
        <item m="1" x="3822"/>
        <item m="1" x="4014"/>
        <item m="1" x="4389"/>
        <item m="1" x="4592"/>
        <item m="1" x="4975"/>
        <item m="1" x="5144"/>
        <item m="1" x="5296"/>
        <item m="1" x="5574"/>
        <item x="800"/>
        <item m="1" x="3441"/>
        <item m="1" x="3835"/>
        <item m="1" x="4031"/>
        <item m="1" x="4403"/>
        <item m="1" x="4609"/>
        <item m="1" x="4801"/>
        <item m="1" x="5154"/>
        <item m="1" x="5312"/>
        <item m="1" x="5584"/>
        <item m="1" x="5699"/>
        <item m="1" x="914"/>
        <item m="1" x="5805"/>
        <item x="801"/>
        <item m="1" x="4047"/>
        <item m="1" x="4231"/>
        <item m="1" x="4623"/>
        <item m="1" x="4818"/>
        <item m="1" x="5003"/>
        <item m="1" x="5324"/>
        <item m="1" x="5462"/>
        <item m="1" x="5711"/>
        <item m="1" x="922"/>
        <item m="1" x="5811"/>
        <item m="1" x="1003"/>
        <item m="1" x="5892"/>
        <item m="1" x="1192"/>
        <item x="802"/>
        <item m="1" x="4248"/>
        <item m="1" x="4434"/>
        <item m="1" x="4833"/>
        <item m="1" x="5019"/>
        <item m="1" x="5334"/>
        <item m="1" x="5478"/>
        <item m="1" x="5608"/>
        <item m="1" x="930"/>
        <item m="1" x="5820"/>
        <item m="1" x="1013"/>
        <item m="1" x="1102"/>
        <item m="1" x="6062"/>
        <item m="1" x="1275"/>
        <item m="1" x="6156"/>
        <item x="803"/>
        <item m="1" x="4651"/>
        <item m="1" x="5031"/>
        <item m="1" x="5486"/>
        <item m="1" x="5618"/>
        <item m="1" x="5729"/>
        <item m="1" x="1017"/>
        <item m="1" x="5905"/>
        <item m="1" x="1110"/>
        <item m="1" x="5993"/>
        <item m="1" x="1205"/>
        <item m="1" x="1364"/>
        <item m="1" x="6249"/>
        <item m="1" x="1468"/>
        <item m="1" x="6345"/>
        <item x="804"/>
        <item m="1" x="6019"/>
        <item m="1" x="1233"/>
        <item m="1" x="6103"/>
        <item m="1" x="1314"/>
        <item m="1" x="6282"/>
        <item m="1" x="1508"/>
        <item m="1" x="6381"/>
        <item m="1" x="1613"/>
        <item m="1" x="6465"/>
        <item m="1" x="6676"/>
        <item m="1" x="1959"/>
        <item m="1" x="6804"/>
        <item m="1" x="2091"/>
        <item m="1" x="7081"/>
        <item m="1" x="2404"/>
        <item m="1" x="7246"/>
        <item m="1" x="2590"/>
        <item m="1" x="7428"/>
        <item m="1" x="2961"/>
        <item m="1" x="7818"/>
        <item x="805"/>
        <item m="1" x="1320"/>
        <item m="1" x="6201"/>
        <item m="1" x="1517"/>
        <item m="1" x="6388"/>
        <item m="1" x="1624"/>
        <item m="1" x="6476"/>
        <item m="1" x="1727"/>
        <item m="1" x="6687"/>
        <item m="1" x="1969"/>
        <item m="1" x="6814"/>
        <item m="1" x="2104"/>
        <item m="1" x="6942"/>
        <item m="1" x="7259"/>
        <item m="1" x="2605"/>
        <item m="1" x="7443"/>
        <item m="1" x="2779"/>
        <item m="1" x="7831"/>
        <item m="1" x="3168"/>
        <item x="806"/>
        <item m="1" x="1528"/>
        <item m="1" x="6397"/>
        <item m="1" x="1739"/>
        <item m="1" x="6588"/>
        <item m="1" x="1848"/>
        <item m="1" x="6698"/>
        <item m="1" x="1983"/>
        <item m="1" x="6955"/>
        <item m="1" x="2268"/>
        <item m="1" x="7108"/>
        <item m="1" x="2431"/>
        <item m="1" x="7274"/>
        <item m="1" x="2795"/>
        <item m="1" x="7643"/>
        <item m="1" x="2991"/>
        <item m="1" x="7848"/>
        <item m="1" x="3182"/>
        <item m="1" x="3550"/>
        <item m="1" x="3753"/>
        <item x="807"/>
        <item m="1" x="6598"/>
        <item m="1" x="1860"/>
        <item m="1" x="6710"/>
        <item m="1" x="1996"/>
        <item m="1" x="6837"/>
        <item m="1" x="2282"/>
        <item m="1" x="7124"/>
        <item m="1" x="2447"/>
        <item m="1" x="7290"/>
        <item m="1" x="7660"/>
        <item m="1" x="3008"/>
        <item m="1" x="7865"/>
        <item m="1" x="3199"/>
        <item m="1" x="3564"/>
        <item m="1" x="3767"/>
        <item m="1" x="3962"/>
        <item x="808"/>
        <item m="1" x="2004"/>
        <item m="1" x="6846"/>
        <item m="1" x="2138"/>
        <item m="1" x="6978"/>
        <item m="1" x="2461"/>
        <item m="1" x="7302"/>
        <item m="1" x="2650"/>
        <item m="1" x="7485"/>
        <item m="1" x="2824"/>
        <item m="1" x="7878"/>
        <item m="1" x="3213"/>
        <item m="1" x="3391"/>
        <item m="1" x="3782"/>
        <item m="1" x="3976"/>
        <item m="1" x="4164"/>
        <item m="1" x="4553"/>
        <item x="809"/>
        <item m="1" x="2307"/>
        <item m="1" x="7313"/>
        <item m="1" x="2662"/>
        <item m="1" x="7501"/>
        <item m="1" x="2839"/>
        <item m="1" x="7692"/>
        <item m="1" x="3225"/>
        <item m="1" x="3409"/>
        <item m="1" x="3596"/>
        <item m="1" x="3990"/>
        <item m="1" x="4180"/>
        <item m="1" x="4568"/>
        <item m="1" x="4763"/>
        <item m="1" x="4954"/>
        <item x="810"/>
        <item m="1" x="7510"/>
        <item m="1" x="7707"/>
        <item m="1" x="3054"/>
        <item m="1" x="7906"/>
        <item m="1" x="3422"/>
        <item m="1" x="3611"/>
        <item m="1" x="3813"/>
        <item m="1" x="4194"/>
        <item m="1" x="4380"/>
        <item m="1" x="4778"/>
        <item m="1" x="4969"/>
        <item m="1" x="5137"/>
        <item x="811"/>
        <item m="1" x="3068"/>
        <item m="1" x="7918"/>
        <item m="1" x="3254"/>
        <item m="1" x="3627"/>
        <item m="1" x="3828"/>
        <item m="1" x="4209"/>
        <item m="1" x="4397"/>
        <item m="1" x="4599"/>
        <item m="1" x="4982"/>
        <item m="1" x="5149"/>
        <item m="1" x="5444"/>
        <item m="1" x="5579"/>
        <item x="812"/>
        <item m="1" x="3843"/>
        <item m="1" x="4038"/>
        <item m="1" x="4410"/>
        <item m="1" x="4616"/>
        <item m="1" x="4996"/>
        <item m="1" x="5162"/>
        <item m="1" x="5317"/>
        <item m="1" x="5591"/>
        <item m="1" x="5706"/>
        <item m="1" x="918"/>
        <item x="813"/>
        <item m="1" x="3855"/>
        <item m="1" x="4053"/>
        <item m="1" x="4240"/>
        <item m="1" x="4632"/>
        <item m="1" x="4824"/>
        <item m="1" x="5175"/>
        <item m="1" x="5329"/>
        <item m="1" x="5470"/>
        <item m="1" x="5716"/>
        <item m="1" x="926"/>
        <item m="1" x="5815"/>
        <item m="1" x="1008"/>
        <item m="1" x="5983"/>
        <item m="1" x="1196"/>
        <item x="814"/>
        <item m="1" x="4254"/>
        <item m="1" x="4644"/>
        <item m="1" x="4841"/>
        <item m="1" x="5024"/>
        <item m="1" x="5341"/>
        <item m="1" x="5482"/>
        <item m="1" x="5724"/>
        <item m="1" x="935"/>
        <item m="1" x="5826"/>
        <item m="1" x="5902"/>
        <item m="1" x="1202"/>
        <item m="1" x="6066"/>
        <item m="1" x="1278"/>
        <item m="1" x="6160"/>
        <item x="815"/>
        <item m="1" x="4853"/>
        <item m="1" x="5035"/>
        <item m="1" x="5491"/>
        <item m="1" x="5622"/>
        <item m="1" x="5829"/>
        <item m="1" x="1021"/>
        <item m="1" x="5908"/>
        <item m="1" x="1113"/>
        <item m="1" x="5998"/>
        <item m="1" x="6164"/>
        <item m="1" x="1368"/>
        <item m="1" x="6252"/>
        <item m="1" x="1471"/>
        <item x="816"/>
        <item m="1" x="1147"/>
        <item m="1" x="6022"/>
        <item m="1" x="1236"/>
        <item m="1" x="6107"/>
        <item m="1" x="1404"/>
        <item m="1" x="6287"/>
        <item m="1" x="1513"/>
        <item m="1" x="6384"/>
        <item m="1" x="1618"/>
        <item m="1" x="1833"/>
        <item m="1" x="6682"/>
        <item m="1" x="1963"/>
        <item m="1" x="6809"/>
        <item m="1" x="2247"/>
        <item m="1" x="7089"/>
        <item m="1" x="2411"/>
        <item m="1" x="7252"/>
        <item m="1" x="2597"/>
        <item m="1" x="7621"/>
        <item m="1" x="2971"/>
        <item m="1" x="7825"/>
        <item x="817"/>
        <item m="1" x="1323"/>
        <item m="1" x="6294"/>
        <item m="1" x="1523"/>
        <item m="1" x="6394"/>
        <item m="1" x="1628"/>
        <item m="1" x="6479"/>
        <item m="1" x="1843"/>
        <item m="1" x="6693"/>
        <item m="1" x="1977"/>
        <item m="1" x="6821"/>
        <item m="1" x="2110"/>
        <item m="1" x="2424"/>
        <item m="1" x="7268"/>
        <item m="1" x="2613"/>
        <item m="1" x="7451"/>
        <item m="1" x="2984"/>
        <item m="1" x="7840"/>
        <item m="1" x="3176"/>
        <item x="818"/>
        <item m="1" x="1533"/>
        <item m="1" x="6487"/>
        <item m="1" x="1742"/>
        <item m="1" x="6593"/>
        <item m="1" x="1855"/>
        <item m="1" x="6704"/>
        <item m="1" x="2122"/>
        <item m="1" x="6960"/>
        <item m="1" x="2274"/>
        <item m="1" x="7117"/>
        <item m="1" x="2439"/>
        <item m="1" x="7466"/>
        <item m="1" x="2801"/>
        <item m="1" x="7651"/>
        <item m="1" x="3000"/>
        <item m="1" x="7856"/>
        <item m="1" x="3370"/>
        <item m="1" x="3557"/>
        <item x="819"/>
        <item m="1" x="1751"/>
        <item m="1" x="6602"/>
        <item m="1" x="1867"/>
        <item m="1" x="6715"/>
        <item m="1" x="2000"/>
        <item m="1" x="6973"/>
        <item m="1" x="2289"/>
        <item m="1" x="7132"/>
        <item m="1" x="2455"/>
        <item m="1" x="7296"/>
        <item m="1" x="2817"/>
        <item m="1" x="7669"/>
        <item m="1" x="3017"/>
        <item m="1" x="7872"/>
        <item m="1" x="3206"/>
        <item m="1" x="3573"/>
        <item m="1" x="3775"/>
        <item x="820"/>
        <item m="1" x="2009"/>
        <item m="1" x="6850"/>
        <item m="1" x="2144"/>
        <item m="1" x="7144"/>
        <item m="1" x="2468"/>
        <item m="1" x="7308"/>
        <item m="1" x="2656"/>
        <item m="1" x="7494"/>
        <item m="1" x="3032"/>
        <item m="1" x="7885"/>
        <item m="1" x="3219"/>
        <item m="1" x="3401"/>
        <item m="1" x="3790"/>
        <item m="1" x="3983"/>
        <item m="1" x="4561"/>
        <item x="821"/>
        <item m="1" x="2480"/>
        <item m="1" x="7321"/>
        <item m="1" x="2669"/>
        <item m="1" x="7506"/>
        <item m="1" x="2845"/>
        <item m="1" x="7898"/>
        <item m="1" x="3234"/>
        <item m="1" x="3416"/>
        <item m="1" x="3805"/>
        <item m="1" x="3999"/>
        <item m="1" x="4187"/>
        <item m="1" x="4576"/>
        <item m="1" x="4771"/>
        <item x="822"/>
        <item m="1" x="2679"/>
        <item m="1" x="7517"/>
        <item m="1" x="7713"/>
        <item m="1" x="3063"/>
        <item m="1" x="3429"/>
        <item m="1" x="3620"/>
        <item m="1" x="4015"/>
        <item m="1" x="4202"/>
        <item m="1" x="4390"/>
        <item m="1" x="4787"/>
        <item m="1" x="4976"/>
        <item m="1" x="5297"/>
        <item x="823"/>
        <item m="1" x="3073"/>
        <item m="1" x="7924"/>
        <item m="1" x="3442"/>
        <item m="1" x="3634"/>
        <item m="1" x="3836"/>
        <item m="1" x="4218"/>
        <item m="1" x="4404"/>
        <item m="1" x="4802"/>
        <item m="1" x="4990"/>
        <item m="1" x="5155"/>
        <item m="1" x="5449"/>
        <item m="1" x="5585"/>
        <item x="824"/>
        <item m="1" x="3646"/>
        <item m="1" x="3849"/>
        <item m="1" x="4232"/>
        <item m="1" x="4419"/>
        <item m="1" x="4624"/>
        <item m="1" x="5004"/>
        <item m="1" x="5169"/>
        <item m="1" x="5463"/>
        <item m="1" x="5598"/>
        <item m="1" x="5712"/>
        <item x="825"/>
        <item m="1" x="3862"/>
        <item m="1" x="4058"/>
        <item m="1" x="4435"/>
        <item m="1" x="4638"/>
        <item m="1" x="4834"/>
        <item m="1" x="5181"/>
        <item m="1" x="5335"/>
        <item m="1" x="5609"/>
        <item m="1" x="5720"/>
        <item m="1" x="931"/>
        <item m="1" x="5821"/>
        <item m="1" x="1103"/>
        <item m="1" x="5985"/>
        <item m="1" x="1199"/>
        <item x="826"/>
        <item m="1" x="4261"/>
        <item m="1" x="4652"/>
        <item m="1" x="4847"/>
        <item m="1" x="5190"/>
        <item m="1" x="5347"/>
        <item m="1" x="5487"/>
        <item m="1" x="5730"/>
        <item m="1" x="940"/>
        <item m="1" x="1018"/>
        <item m="1" x="5994"/>
        <item m="1" x="1206"/>
        <item m="1" x="6070"/>
        <item m="1" x="1282"/>
        <item m="1" x="6162"/>
        <item x="827"/>
        <item m="1" x="4859"/>
        <item m="1" x="5041"/>
        <item m="1" x="5355"/>
        <item m="1" x="5495"/>
        <item m="1" x="5628"/>
        <item m="1" x="944"/>
        <item m="1" x="5833"/>
        <item m="1" x="1024"/>
        <item m="1" x="5911"/>
        <item m="1" x="1119"/>
        <item m="1" x="6075"/>
        <item m="1" x="6168"/>
        <item m="1" x="1371"/>
        <item m="1" x="6255"/>
        <item m="1" x="1583"/>
        <item x="828"/>
        <item m="1" x="1152"/>
        <item m="1" x="6026"/>
        <item m="1" x="1239"/>
        <item m="1" x="6202"/>
        <item m="1" x="1408"/>
        <item m="1" x="6291"/>
        <item m="1" x="1518"/>
        <item m="1" x="6389"/>
        <item m="1" x="1728"/>
        <item m="1" x="6579"/>
        <item m="1" x="1838"/>
        <item m="1" x="6688"/>
        <item m="1" x="1970"/>
        <item m="1" x="2254"/>
        <item m="1" x="7095"/>
        <item m="1" x="2417"/>
        <item m="1" x="7260"/>
        <item m="1" x="2780"/>
        <item m="1" x="7629"/>
        <item m="1" x="2978"/>
        <item m="1" x="7832"/>
        <item x="829"/>
        <item m="1" x="1415"/>
        <item m="1" x="6298"/>
        <item m="1" x="1529"/>
        <item m="1" x="6398"/>
        <item m="1" x="1632"/>
        <item m="1" x="6589"/>
        <item m="1" x="1849"/>
        <item m="1" x="6699"/>
        <item m="1" x="1984"/>
        <item m="1" x="6828"/>
        <item m="1" x="7109"/>
        <item m="1" x="2432"/>
        <item m="1" x="7275"/>
        <item m="1" x="2622"/>
        <item m="1" x="7644"/>
        <item m="1" x="2992"/>
        <item m="1" x="7849"/>
        <item m="1" x="3183"/>
        <item x="830"/>
        <item m="1" x="1639"/>
        <item m="1" x="6491"/>
        <item m="1" x="1748"/>
        <item m="1" x="6599"/>
        <item m="1" x="1861"/>
        <item m="1" x="6838"/>
        <item m="1" x="2128"/>
        <item m="1" x="6967"/>
        <item m="1" x="2283"/>
        <item m="1" x="7125"/>
        <item m="1" x="2636"/>
        <item m="1" x="7473"/>
        <item m="1" x="2810"/>
        <item m="1" x="7661"/>
        <item m="1" x="3009"/>
        <item m="1" x="3377"/>
        <item m="1" x="3565"/>
        <item x="831"/>
        <item m="1" x="1756"/>
        <item m="1" x="6607"/>
        <item m="1" x="1872"/>
        <item m="1" x="6718"/>
        <item m="1" x="2139"/>
        <item m="1" x="6979"/>
        <item m="1" x="2297"/>
        <item m="1" x="7139"/>
        <item m="1" x="2462"/>
        <item m="1" x="7486"/>
        <item m="1" x="2825"/>
        <item m="1" x="7679"/>
        <item m="1" x="3025"/>
        <item m="1" x="3392"/>
        <item m="1" x="3583"/>
        <item m="1" x="3783"/>
        <item x="832"/>
        <item m="1" x="2013"/>
        <item m="1" x="6855"/>
        <item m="1" x="2308"/>
        <item m="1" x="7149"/>
        <item m="1" x="2475"/>
        <item m="1" x="7314"/>
        <item m="1" x="2663"/>
        <item m="1" x="7693"/>
        <item m="1" x="3041"/>
        <item m="1" x="7892"/>
        <item m="1" x="3226"/>
        <item m="1" x="3597"/>
        <item m="1" x="3798"/>
        <item m="1" x="3991"/>
        <item m="1" x="4365"/>
        <item m="1" x="4569"/>
        <item x="833"/>
        <item m="1" x="7158"/>
        <item m="1" x="2488"/>
        <item m="1" x="7328"/>
        <item m="1" x="2673"/>
        <item m="1" x="7511"/>
        <item m="1" x="3055"/>
        <item m="1" x="7907"/>
        <item m="1" x="3242"/>
        <item m="1" x="3423"/>
        <item m="1" x="3814"/>
        <item m="1" x="4007"/>
        <item m="1" x="4381"/>
        <item m="1" x="4584"/>
        <item m="1" x="4779"/>
        <item x="834"/>
        <item m="1" x="2685"/>
        <item m="1" x="7522"/>
        <item m="1" x="7720"/>
        <item m="1" x="3255"/>
        <item m="1" x="3436"/>
        <item m="1" x="3628"/>
        <item m="1" x="4024"/>
        <item m="1" x="4210"/>
        <item m="1" x="4600"/>
        <item m="1" x="4795"/>
        <item m="1" x="4983"/>
        <item m="1" x="5305"/>
        <item x="835"/>
        <item m="1" x="3079"/>
        <item m="1" x="3449"/>
        <item m="1" x="3640"/>
        <item m="1" x="4039"/>
        <item m="1" x="4226"/>
        <item m="1" x="4411"/>
        <item m="1" x="4810"/>
        <item m="1" x="4997"/>
        <item m="1" x="5318"/>
        <item m="1" x="5456"/>
        <item m="1" x="5592"/>
        <item x="836"/>
        <item m="1" x="3653"/>
        <item m="1" x="3856"/>
        <item m="1" x="4241"/>
        <item m="1" x="4427"/>
        <item m="1" x="4825"/>
        <item m="1" x="5013"/>
        <item m="1" x="5176"/>
        <item m="1" x="5471"/>
        <item m="1" x="5604"/>
        <item m="1" x="5816"/>
        <item x="837"/>
        <item m="1" x="3867"/>
        <item m="1" x="4064"/>
        <item m="1" x="4442"/>
        <item m="1" x="4645"/>
        <item m="1" x="5025"/>
        <item m="1" x="5186"/>
        <item m="1" x="5342"/>
        <item m="1" x="5614"/>
        <item m="1" x="5725"/>
        <item m="1" x="936"/>
        <item m="1" x="5903"/>
        <item m="1" x="1106"/>
        <item m="1" x="5990"/>
        <item m="1" x="1203"/>
        <item x="838"/>
        <item m="1" x="4455"/>
        <item m="1" x="4658"/>
        <item m="1" x="4854"/>
        <item m="1" x="5197"/>
        <item m="1" x="5351"/>
        <item m="1" x="5623"/>
        <item m="1" x="5735"/>
        <item m="1" x="943"/>
        <item m="1" x="5830"/>
        <item m="1" x="1114"/>
        <item m="1" x="5999"/>
        <item m="1" x="1209"/>
        <item m="1" x="1284"/>
        <item x="839"/>
        <item m="1" x="4670"/>
        <item m="1" x="4864"/>
        <item m="1" x="5047"/>
        <item m="1" x="5360"/>
        <item m="1" x="5500"/>
        <item m="1" x="5741"/>
        <item m="1" x="948"/>
        <item m="1" x="5836"/>
        <item m="1" x="1027"/>
        <item m="1" x="5915"/>
        <item m="1" x="1213"/>
        <item m="1" x="6078"/>
        <item m="1" x="6171"/>
        <item m="1" x="1374"/>
        <item m="1" x="6354"/>
        <item m="1" x="1587"/>
        <item x="840"/>
        <item m="1" x="1157"/>
        <item m="1" x="6029"/>
        <item m="1" x="1324"/>
        <item m="1" x="6206"/>
        <item m="1" x="1412"/>
        <item m="1" x="6295"/>
        <item m="1" x="1524"/>
        <item m="1" x="6480"/>
        <item m="1" x="1734"/>
        <item m="1" x="6585"/>
        <item m="1" x="1844"/>
        <item m="1" x="6694"/>
        <item m="1" x="6949"/>
        <item m="1" x="2262"/>
        <item m="1" x="7102"/>
        <item m="1" x="2425"/>
        <item m="1" x="7452"/>
        <item m="1" x="2788"/>
        <item m="1" x="7637"/>
        <item m="1" x="2985"/>
        <item m="1" x="7841"/>
        <item x="841"/>
        <item m="1" x="6212"/>
        <item m="1" x="1419"/>
        <item m="1" x="6302"/>
        <item m="1" x="1534"/>
        <item m="1" x="6401"/>
        <item m="1" x="1743"/>
        <item m="1" x="6594"/>
        <item m="1" x="1856"/>
        <item m="1" x="6705"/>
        <item m="1" x="1991"/>
        <item m="1" x="2275"/>
        <item m="1" x="7118"/>
        <item m="1" x="2440"/>
        <item m="1" x="7283"/>
        <item m="1" x="2802"/>
        <item m="1" x="7652"/>
        <item m="1" x="3001"/>
        <item m="1" x="7857"/>
        <item m="1" x="3192"/>
        <item x="842"/>
        <item m="1" x="1541"/>
        <item m="1" x="6405"/>
        <item m="1" x="1643"/>
        <item m="1" x="6496"/>
        <item m="1" x="1752"/>
        <item x="843"/>
        <item x="844"/>
        <item x="845"/>
        <item x="846"/>
        <item x="847"/>
        <item x="848"/>
        <item x="849"/>
        <item x="850"/>
        <item x="851"/>
        <item x="852"/>
        <item x="853"/>
        <item x="854"/>
        <item x="855"/>
        <item x="856"/>
        <item x="857"/>
        <item x="858"/>
        <item x="859"/>
        <item x="860"/>
        <item x="861"/>
        <item x="862"/>
        <item t="default"/>
      </items>
    </pivotField>
    <pivotField numFmtId="4" showAll="0"/>
    <pivotField numFmtId="4" showAll="0"/>
    <pivotField numFmtId="4" showAll="0"/>
    <pivotField numFmtId="4" showAll="0"/>
    <pivotField showAll="0"/>
    <pivotField numFmtId="165" showAll="0"/>
    <pivotField numFmtId="4" showAll="0"/>
    <pivotField numFmtId="4" showAll="0"/>
    <pivotField dataField="1" numFmtId="42" showAll="0"/>
    <pivotField axis="axisPage" showAll="0">
      <items count="3">
        <item x="0"/>
        <item x="1"/>
        <item t="default"/>
      </items>
    </pivotField>
    <pivotField dataField="1" numFmtId="165" showAll="0"/>
  </pivotFields>
  <rowFields count="1">
    <field x="1"/>
  </rowFields>
  <rowItems count="383">
    <i>
      <x v="2133"/>
    </i>
    <i>
      <x v="2156"/>
    </i>
    <i>
      <x v="2175"/>
    </i>
    <i>
      <x v="2195"/>
    </i>
    <i>
      <x v="2213"/>
    </i>
    <i>
      <x v="2230"/>
    </i>
    <i>
      <x v="2245"/>
    </i>
    <i>
      <x v="2259"/>
    </i>
    <i>
      <x v="2272"/>
    </i>
    <i>
      <x v="2283"/>
    </i>
    <i>
      <x v="2297"/>
    </i>
    <i>
      <x v="2311"/>
    </i>
    <i>
      <x v="2326"/>
    </i>
    <i>
      <x v="2349"/>
    </i>
    <i>
      <x v="2368"/>
    </i>
    <i>
      <x v="2387"/>
    </i>
    <i>
      <x v="2406"/>
    </i>
    <i>
      <x v="2424"/>
    </i>
    <i>
      <x v="2440"/>
    </i>
    <i>
      <x v="2454"/>
    </i>
    <i>
      <x v="2467"/>
    </i>
    <i>
      <x v="2478"/>
    </i>
    <i>
      <x v="2492"/>
    </i>
    <i>
      <x v="2505"/>
    </i>
    <i>
      <x v="2521"/>
    </i>
    <i>
      <x v="2544"/>
    </i>
    <i>
      <x v="2564"/>
    </i>
    <i>
      <x v="2585"/>
    </i>
    <i>
      <x v="2603"/>
    </i>
    <i>
      <x v="2619"/>
    </i>
    <i>
      <x v="2635"/>
    </i>
    <i>
      <x v="2649"/>
    </i>
    <i>
      <x v="2662"/>
    </i>
    <i>
      <x v="2674"/>
    </i>
    <i>
      <x v="2688"/>
    </i>
    <i>
      <x v="2702"/>
    </i>
    <i>
      <x v="2718"/>
    </i>
    <i>
      <x v="2739"/>
    </i>
    <i>
      <x v="2758"/>
    </i>
    <i>
      <x v="2779"/>
    </i>
    <i>
      <x v="2797"/>
    </i>
    <i>
      <x v="2814"/>
    </i>
    <i>
      <x v="2830"/>
    </i>
    <i>
      <x v="2844"/>
    </i>
    <i>
      <x v="2858"/>
    </i>
    <i>
      <x v="2869"/>
    </i>
    <i>
      <x v="2882"/>
    </i>
    <i>
      <x v="2896"/>
    </i>
    <i>
      <x v="2912"/>
    </i>
    <i>
      <x v="2934"/>
    </i>
    <i>
      <x v="2953"/>
    </i>
    <i>
      <x v="2974"/>
    </i>
    <i>
      <x v="2992"/>
    </i>
    <i>
      <x v="3009"/>
    </i>
    <i>
      <x v="3025"/>
    </i>
    <i>
      <x v="3037"/>
    </i>
    <i>
      <x v="3051"/>
    </i>
    <i>
      <x v="3063"/>
    </i>
    <i>
      <x v="3076"/>
    </i>
    <i>
      <x v="3090"/>
    </i>
    <i>
      <x v="3106"/>
    </i>
    <i>
      <x v="3128"/>
    </i>
    <i>
      <x v="3147"/>
    </i>
    <i>
      <x v="3167"/>
    </i>
    <i>
      <x v="3185"/>
    </i>
    <i>
      <x v="3203"/>
    </i>
    <i>
      <x v="3219"/>
    </i>
    <i>
      <x v="3232"/>
    </i>
    <i>
      <x v="3245"/>
    </i>
    <i>
      <x v="3255"/>
    </i>
    <i>
      <x v="3269"/>
    </i>
    <i>
      <x v="3283"/>
    </i>
    <i>
      <x v="3298"/>
    </i>
    <i>
      <x v="3321"/>
    </i>
    <i>
      <x v="3341"/>
    </i>
    <i>
      <x v="3360"/>
    </i>
    <i>
      <x v="3378"/>
    </i>
    <i>
      <x v="3396"/>
    </i>
    <i>
      <x v="3412"/>
    </i>
    <i>
      <x v="3426"/>
    </i>
    <i>
      <x v="3439"/>
    </i>
    <i>
      <x v="3450"/>
    </i>
    <i>
      <x v="3464"/>
    </i>
    <i>
      <x v="3478"/>
    </i>
    <i>
      <x v="3495"/>
    </i>
    <i>
      <x v="3518"/>
    </i>
    <i>
      <x v="3538"/>
    </i>
    <i>
      <x v="3557"/>
    </i>
    <i>
      <x v="3576"/>
    </i>
    <i>
      <x v="3592"/>
    </i>
    <i>
      <x v="3609"/>
    </i>
    <i>
      <x v="3623"/>
    </i>
    <i>
      <x v="3635"/>
    </i>
    <i>
      <x v="3647"/>
    </i>
    <i>
      <x v="3662"/>
    </i>
    <i>
      <x v="3675"/>
    </i>
    <i>
      <x v="3692"/>
    </i>
    <i>
      <x v="3713"/>
    </i>
    <i>
      <x v="3733"/>
    </i>
    <i>
      <x v="3754"/>
    </i>
    <i>
      <x v="3772"/>
    </i>
    <i>
      <x v="3788"/>
    </i>
    <i>
      <x v="3804"/>
    </i>
    <i>
      <x v="3818"/>
    </i>
    <i>
      <x v="3831"/>
    </i>
    <i>
      <x v="3843"/>
    </i>
    <i>
      <x v="3857"/>
    </i>
    <i>
      <x v="3871"/>
    </i>
    <i>
      <x v="3888"/>
    </i>
    <i>
      <x v="3908"/>
    </i>
    <i>
      <x v="3927"/>
    </i>
    <i>
      <x v="3948"/>
    </i>
    <i>
      <x v="3966"/>
    </i>
    <i>
      <x v="3983"/>
    </i>
    <i>
      <x v="3999"/>
    </i>
    <i>
      <x v="4013"/>
    </i>
    <i>
      <x v="4027"/>
    </i>
    <i>
      <x v="4038"/>
    </i>
    <i>
      <x v="4052"/>
    </i>
    <i>
      <x v="4066"/>
    </i>
    <i>
      <x v="4083"/>
    </i>
    <i>
      <x v="4104"/>
    </i>
    <i>
      <x v="4124"/>
    </i>
    <i>
      <x v="4144"/>
    </i>
    <i>
      <x v="4162"/>
    </i>
    <i>
      <x v="4180"/>
    </i>
    <i>
      <x v="4196"/>
    </i>
    <i>
      <x v="4209"/>
    </i>
    <i>
      <x v="4222"/>
    </i>
    <i>
      <x v="4233"/>
    </i>
    <i>
      <x v="4248"/>
    </i>
    <i>
      <x v="4263"/>
    </i>
    <i>
      <x v="4278"/>
    </i>
    <i>
      <x v="4300"/>
    </i>
    <i>
      <x v="4319"/>
    </i>
    <i>
      <x v="4339"/>
    </i>
    <i>
      <x v="4356"/>
    </i>
    <i>
      <x v="4373"/>
    </i>
    <i>
      <x v="4388"/>
    </i>
    <i>
      <x v="4402"/>
    </i>
    <i>
      <x v="4415"/>
    </i>
    <i>
      <x v="4424"/>
    </i>
    <i>
      <x v="4439"/>
    </i>
    <i>
      <x v="4454"/>
    </i>
    <i>
      <x v="4470"/>
    </i>
    <i>
      <x v="4492"/>
    </i>
    <i>
      <x v="4511"/>
    </i>
    <i>
      <x v="4530"/>
    </i>
    <i>
      <x v="4548"/>
    </i>
    <i>
      <x v="4566"/>
    </i>
    <i>
      <x v="4582"/>
    </i>
    <i>
      <x v="4596"/>
    </i>
    <i>
      <x v="4609"/>
    </i>
    <i>
      <x v="4620"/>
    </i>
    <i>
      <x v="4635"/>
    </i>
    <i>
      <x v="4649"/>
    </i>
    <i>
      <x v="4666"/>
    </i>
    <i>
      <x v="4688"/>
    </i>
    <i>
      <x v="4708"/>
    </i>
    <i>
      <x v="4728"/>
    </i>
    <i>
      <x v="4745"/>
    </i>
    <i>
      <x v="4761"/>
    </i>
    <i>
      <x v="4778"/>
    </i>
    <i>
      <x v="4792"/>
    </i>
    <i>
      <x v="4804"/>
    </i>
    <i>
      <x v="4817"/>
    </i>
    <i>
      <x v="4832"/>
    </i>
    <i>
      <x v="4845"/>
    </i>
    <i>
      <x v="4862"/>
    </i>
    <i>
      <x v="4883"/>
    </i>
    <i>
      <x v="4903"/>
    </i>
    <i>
      <x v="4924"/>
    </i>
    <i>
      <x v="4941"/>
    </i>
    <i>
      <x v="4958"/>
    </i>
    <i>
      <x v="4973"/>
    </i>
    <i>
      <x v="4987"/>
    </i>
    <i>
      <x v="5001"/>
    </i>
    <i>
      <x v="5013"/>
    </i>
    <i>
      <x v="5027"/>
    </i>
    <i>
      <x v="5041"/>
    </i>
    <i>
      <x v="5058"/>
    </i>
    <i>
      <x v="5079"/>
    </i>
    <i>
      <x v="5098"/>
    </i>
    <i>
      <x v="5118"/>
    </i>
    <i>
      <x v="5136"/>
    </i>
    <i>
      <x v="5153"/>
    </i>
    <i>
      <x v="5169"/>
    </i>
    <i>
      <x v="5181"/>
    </i>
    <i>
      <x v="5194"/>
    </i>
    <i>
      <x v="5207"/>
    </i>
    <i>
      <x v="5221"/>
    </i>
    <i>
      <x v="5236"/>
    </i>
    <i>
      <x v="5252"/>
    </i>
    <i>
      <x v="5273"/>
    </i>
    <i>
      <x v="5292"/>
    </i>
    <i>
      <x v="5312"/>
    </i>
    <i>
      <x v="5330"/>
    </i>
    <i>
      <x v="5348"/>
    </i>
    <i>
      <x v="5364"/>
    </i>
    <i>
      <x v="5377"/>
    </i>
    <i>
      <x v="5390"/>
    </i>
    <i>
      <x v="5401"/>
    </i>
    <i>
      <x v="5416"/>
    </i>
    <i>
      <x v="5431"/>
    </i>
    <i>
      <x v="5446"/>
    </i>
    <i>
      <x v="5467"/>
    </i>
    <i>
      <x v="5486"/>
    </i>
    <i>
      <x v="5506"/>
    </i>
    <i>
      <x v="5523"/>
    </i>
    <i>
      <x v="5540"/>
    </i>
    <i>
      <x v="5555"/>
    </i>
    <i>
      <x v="5568"/>
    </i>
    <i>
      <x v="5581"/>
    </i>
    <i>
      <x v="5592"/>
    </i>
    <i>
      <x v="5607"/>
    </i>
    <i>
      <x v="5622"/>
    </i>
    <i>
      <x v="5638"/>
    </i>
    <i>
      <x v="5660"/>
    </i>
    <i>
      <x v="5680"/>
    </i>
    <i>
      <x v="5699"/>
    </i>
    <i>
      <x v="5717"/>
    </i>
    <i>
      <x v="5733"/>
    </i>
    <i>
      <x v="5750"/>
    </i>
    <i>
      <x v="5763"/>
    </i>
    <i>
      <x v="5774"/>
    </i>
    <i>
      <x v="5787"/>
    </i>
    <i>
      <x v="5802"/>
    </i>
    <i>
      <x v="5815"/>
    </i>
    <i>
      <x v="5832"/>
    </i>
    <i>
      <x v="5853"/>
    </i>
    <i>
      <x v="5873"/>
    </i>
    <i>
      <x v="5894"/>
    </i>
    <i>
      <x v="5911"/>
    </i>
    <i>
      <x v="5927"/>
    </i>
    <i>
      <x v="5943"/>
    </i>
    <i>
      <x v="5956"/>
    </i>
    <i>
      <x v="5968"/>
    </i>
    <i>
      <x v="5981"/>
    </i>
    <i>
      <x v="5995"/>
    </i>
    <i>
      <x v="6009"/>
    </i>
    <i>
      <x v="6026"/>
    </i>
    <i>
      <x v="6046"/>
    </i>
    <i>
      <x v="6065"/>
    </i>
    <i>
      <x v="6086"/>
    </i>
    <i>
      <x v="6103"/>
    </i>
    <i>
      <x v="6120"/>
    </i>
    <i>
      <x v="6136"/>
    </i>
    <i>
      <x v="6149"/>
    </i>
    <i>
      <x v="6162"/>
    </i>
    <i>
      <x v="6174"/>
    </i>
    <i>
      <x v="6188"/>
    </i>
    <i>
      <x v="6202"/>
    </i>
    <i>
      <x v="6218"/>
    </i>
    <i>
      <x v="6239"/>
    </i>
    <i>
      <x v="6258"/>
    </i>
    <i>
      <x v="6279"/>
    </i>
    <i>
      <x v="6296"/>
    </i>
    <i>
      <x v="6312"/>
    </i>
    <i>
      <x v="6327"/>
    </i>
    <i>
      <x v="6339"/>
    </i>
    <i>
      <x v="6352"/>
    </i>
    <i>
      <x v="6365"/>
    </i>
    <i>
      <x v="6379"/>
    </i>
    <i>
      <x v="6394"/>
    </i>
    <i>
      <x v="6409"/>
    </i>
    <i>
      <x v="6430"/>
    </i>
    <i>
      <x v="6450"/>
    </i>
    <i>
      <x v="6470"/>
    </i>
    <i>
      <x v="6487"/>
    </i>
    <i>
      <x v="6503"/>
    </i>
    <i>
      <x v="6517"/>
    </i>
    <i>
      <x v="6530"/>
    </i>
    <i>
      <x v="6543"/>
    </i>
    <i>
      <x v="6554"/>
    </i>
    <i>
      <x v="6567"/>
    </i>
    <i>
      <x v="6582"/>
    </i>
    <i>
      <x v="6598"/>
    </i>
    <i>
      <x v="6620"/>
    </i>
    <i>
      <x v="6639"/>
    </i>
    <i>
      <x v="6658"/>
    </i>
    <i>
      <x v="6676"/>
    </i>
    <i>
      <x v="6693"/>
    </i>
    <i>
      <x v="6708"/>
    </i>
    <i>
      <x v="6721"/>
    </i>
    <i>
      <x v="6733"/>
    </i>
    <i>
      <x v="6744"/>
    </i>
    <i>
      <x v="6759"/>
    </i>
    <i>
      <x v="6773"/>
    </i>
    <i>
      <x v="6790"/>
    </i>
    <i>
      <x v="6812"/>
    </i>
    <i>
      <x v="6832"/>
    </i>
    <i>
      <x v="6852"/>
    </i>
    <i>
      <x v="6868"/>
    </i>
    <i>
      <x v="6884"/>
    </i>
    <i>
      <x v="6900"/>
    </i>
    <i>
      <x v="6913"/>
    </i>
    <i>
      <x v="6924"/>
    </i>
    <i>
      <x v="6937"/>
    </i>
    <i>
      <x v="6952"/>
    </i>
    <i>
      <x v="6965"/>
    </i>
    <i>
      <x v="6981"/>
    </i>
    <i>
      <x v="7002"/>
    </i>
    <i>
      <x v="7022"/>
    </i>
    <i>
      <x v="7042"/>
    </i>
    <i>
      <x v="7058"/>
    </i>
    <i>
      <x v="7074"/>
    </i>
    <i>
      <x v="7090"/>
    </i>
    <i>
      <x v="7103"/>
    </i>
    <i>
      <x v="7115"/>
    </i>
    <i>
      <x v="7128"/>
    </i>
    <i>
      <x v="7142"/>
    </i>
    <i>
      <x v="7156"/>
    </i>
    <i>
      <x v="7172"/>
    </i>
    <i>
      <x v="7192"/>
    </i>
    <i>
      <x v="7211"/>
    </i>
    <i>
      <x v="7231"/>
    </i>
    <i>
      <x v="7248"/>
    </i>
    <i>
      <x v="7264"/>
    </i>
    <i>
      <x v="7279"/>
    </i>
    <i>
      <x v="7291"/>
    </i>
    <i>
      <x v="7304"/>
    </i>
    <i>
      <x v="7317"/>
    </i>
    <i>
      <x v="7331"/>
    </i>
    <i>
      <x v="7346"/>
    </i>
    <i>
      <x v="7361"/>
    </i>
    <i>
      <x v="7382"/>
    </i>
    <i>
      <x v="7401"/>
    </i>
    <i>
      <x v="7421"/>
    </i>
    <i>
      <x v="7438"/>
    </i>
    <i>
      <x v="7455"/>
    </i>
    <i>
      <x v="7470"/>
    </i>
    <i>
      <x v="7483"/>
    </i>
    <i>
      <x v="7496"/>
    </i>
    <i>
      <x v="7507"/>
    </i>
    <i>
      <x v="7522"/>
    </i>
    <i>
      <x v="7537"/>
    </i>
    <i>
      <x v="7551"/>
    </i>
    <i>
      <x v="7573"/>
    </i>
    <i>
      <x v="7592"/>
    </i>
    <i>
      <x v="7611"/>
    </i>
    <i>
      <x v="7629"/>
    </i>
    <i>
      <x v="7645"/>
    </i>
    <i>
      <x v="7659"/>
    </i>
    <i>
      <x v="7672"/>
    </i>
    <i>
      <x v="7685"/>
    </i>
    <i>
      <x v="7696"/>
    </i>
    <i>
      <x v="7711"/>
    </i>
    <i>
      <x v="7726"/>
    </i>
    <i>
      <x v="7742"/>
    </i>
    <i>
      <x v="7764"/>
    </i>
    <i>
      <x v="7783"/>
    </i>
    <i>
      <x v="7801"/>
    </i>
    <i>
      <x v="7818"/>
    </i>
    <i>
      <x v="7835"/>
    </i>
    <i>
      <x v="7850"/>
    </i>
    <i>
      <x v="7863"/>
    </i>
    <i>
      <x v="7875"/>
    </i>
    <i>
      <x v="7886"/>
    </i>
    <i>
      <x v="7901"/>
    </i>
    <i>
      <x v="7915"/>
    </i>
    <i>
      <x v="7932"/>
    </i>
    <i>
      <x v="7954"/>
    </i>
    <i>
      <x v="7974"/>
    </i>
    <i>
      <x v="7980"/>
    </i>
    <i>
      <x v="7981"/>
    </i>
    <i>
      <x v="7982"/>
    </i>
    <i>
      <x v="7983"/>
    </i>
    <i>
      <x v="7984"/>
    </i>
    <i>
      <x v="7985"/>
    </i>
    <i>
      <x v="7986"/>
    </i>
    <i>
      <x v="7987"/>
    </i>
    <i>
      <x v="7988"/>
    </i>
    <i>
      <x v="7989"/>
    </i>
    <i>
      <x v="7990"/>
    </i>
    <i>
      <x v="7991"/>
    </i>
    <i>
      <x v="7992"/>
    </i>
    <i>
      <x v="7993"/>
    </i>
    <i>
      <x v="7994"/>
    </i>
    <i>
      <x v="7995"/>
    </i>
    <i>
      <x v="7996"/>
    </i>
    <i>
      <x v="7997"/>
    </i>
    <i>
      <x v="7998"/>
    </i>
    <i>
      <x v="7999"/>
    </i>
  </rowItems>
  <colFields count="1">
    <field x="-2"/>
  </colFields>
  <colItems count="2">
    <i>
      <x/>
    </i>
    <i i="1">
      <x v="1"/>
    </i>
  </colItems>
  <pageFields count="2">
    <pageField fld="11" item="1" hier="-1"/>
    <pageField fld="0" item="0" hier="-1"/>
  </pageFields>
  <dataFields count="2">
    <dataField name=" Current Value" fld="10" baseField="1" baseItem="553" numFmtId="3"/>
    <dataField name="Total Invested" fld="12" baseField="1" baseItem="559" numFmtId="1"/>
  </dataFields>
  <formats count="4">
    <format dxfId="39">
      <pivotArea outline="0" collapsedLevelsAreSubtotals="1" fieldPosition="0">
        <references count="1">
          <reference field="4294967294" count="1" selected="0">
            <x v="0"/>
          </reference>
        </references>
      </pivotArea>
    </format>
    <format dxfId="38">
      <pivotArea outline="0" collapsedLevelsAreSubtotals="1" fieldPosition="0"/>
    </format>
    <format dxfId="37">
      <pivotArea outline="0" fieldPosition="0">
        <references count="1">
          <reference field="4294967294" count="1">
            <x v="0"/>
          </reference>
        </references>
      </pivotArea>
    </format>
    <format dxfId="36">
      <pivotArea outline="0" fieldPosition="0">
        <references count="1">
          <reference field="4294967294" count="1">
            <x v="1"/>
          </reference>
        </references>
      </pivotArea>
    </format>
  </formats>
  <chartFormats count="2">
    <chartFormat chart="0" format="1"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clude?" xr10:uid="{7C68A1D4-59E2-4982-8D64-90FB00256838}" sourceName="Include?">
  <extLst>
    <x:ext xmlns:x15="http://schemas.microsoft.com/office/spreadsheetml/2010/11/main" uri="{2F2917AC-EB37-4324-AD4E-5DD8C200BD13}">
      <x15:tableSlicerCache tableId="1" column="1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clude?" xr10:uid="{87191F6C-45E6-430A-A750-06280ED4AA6A}" cache="Slicer_Include?" caption="Include?"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PX" displayName="SPX" ref="A1:M864" totalsRowShown="0">
  <autoFilter ref="A1:M864" xr:uid="{00000000-0009-0000-0100-000001000000}"/>
  <tableColumns count="13">
    <tableColumn id="1" xr3:uid="{00000000-0010-0000-0000-000001000000}" name="Ticker"/>
    <tableColumn id="2" xr3:uid="{00000000-0010-0000-0000-000002000000}" name="Date" dataDxfId="35"/>
    <tableColumn id="3" xr3:uid="{00000000-0010-0000-0000-000003000000}" name="Open" dataDxfId="34"/>
    <tableColumn id="4" xr3:uid="{00000000-0010-0000-0000-000004000000}" name="High" dataDxfId="33"/>
    <tableColumn id="5" xr3:uid="{00000000-0010-0000-0000-000005000000}" name="Low" dataDxfId="32"/>
    <tableColumn id="6" xr3:uid="{00000000-0010-0000-0000-000006000000}" name="Close" dataDxfId="31"/>
    <tableColumn id="9" xr3:uid="{00000000-0010-0000-0000-000009000000}" name="Count" dataDxfId="30">
      <calculatedColumnFormula>IFERROR(IF(SPX[[#This Row],[Date]]=StartMonth,InvtTime*12,IF(G1&gt;0,G1-1,0)),0)</calculatedColumnFormula>
    </tableColumn>
    <tableColumn id="7" xr3:uid="{00000000-0010-0000-0000-000007000000}" name="Invested" dataDxfId="29">
      <calculatedColumnFormula>IF(SPX[[#This Row],[Count]]&gt;0,ROUND(AmountPerYear/12,2),0)</calculatedColumnFormula>
    </tableColumn>
    <tableColumn id="8" xr3:uid="{00000000-0010-0000-0000-000008000000}" name="Shares" dataDxfId="28">
      <calculatedColumnFormula>SPX[[#This Row],[Invested]]/SPX[[#This Row],[Close]]</calculatedColumnFormula>
    </tableColumn>
    <tableColumn id="10" xr3:uid="{00000000-0010-0000-0000-00000A000000}" name="Cumulated Shares" dataDxfId="27">
      <calculatedColumnFormula>SUM(I1:I$2)</calculatedColumnFormula>
    </tableColumn>
    <tableColumn id="11" xr3:uid="{00000000-0010-0000-0000-00000B000000}" name="Current Value" dataDxfId="26">
      <calculatedColumnFormula>+SPX[[#This Row],[Cumulated Shares]]*SPX[[#This Row],[Close]]</calculatedColumnFormula>
    </tableColumn>
    <tableColumn id="12" xr3:uid="{0492B0E4-90A2-4012-8F61-017E43EFFB23}" name="Include?" dataDxfId="25">
      <calculatedColumnFormula>IF(SPX[[#This Row],[Current Value]]&gt;0,1,0)</calculatedColumnFormula>
    </tableColumn>
    <tableColumn id="13" xr3:uid="{45B7E550-D8D4-480A-AFB4-CF8ED011729A}" name="Cumulative Invested" dataDxfId="24">
      <calculatedColumnFormula>IFERROR(SPX[[#This Row],[Invested]]+OFFSET(SPX[[#This Row],[Invested]],-1,,,6),0)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ls.gov/data/inflation_calculator.htm"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87"/>
  <sheetViews>
    <sheetView showGridLines="0" tabSelected="1" workbookViewId="0"/>
  </sheetViews>
  <sheetFormatPr defaultRowHeight="15" outlineLevelCol="1" x14ac:dyDescent="0.25"/>
  <cols>
    <col min="1" max="1" width="3.140625" customWidth="1"/>
    <col min="2" max="2" width="27.5703125" customWidth="1"/>
    <col min="3" max="3" width="16" customWidth="1"/>
    <col min="4" max="4" width="9.42578125" bestFit="1" customWidth="1"/>
    <col min="5" max="5" width="8.140625" bestFit="1" customWidth="1"/>
    <col min="6" max="6" width="27.5703125" bestFit="1" customWidth="1"/>
    <col min="7" max="7" width="15.140625" customWidth="1"/>
    <col min="9" max="9" width="35.42578125" bestFit="1" customWidth="1"/>
    <col min="10" max="10" width="13.140625" hidden="1" customWidth="1" outlineLevel="1"/>
    <col min="11" max="11" width="13.85546875" hidden="1" customWidth="1" outlineLevel="1"/>
    <col min="12" max="12" width="13.7109375" hidden="1" customWidth="1" outlineLevel="1"/>
    <col min="13" max="13" width="9.140625" collapsed="1"/>
  </cols>
  <sheetData>
    <row r="1" spans="2:12" ht="15.75" thickBot="1" x14ac:dyDescent="0.3">
      <c r="J1" s="35" t="s">
        <v>25</v>
      </c>
      <c r="K1" s="36">
        <v>1</v>
      </c>
    </row>
    <row r="2" spans="2:12" s="20" customFormat="1" ht="21" x14ac:dyDescent="0.25">
      <c r="B2" s="45" t="str">
        <f>"Dollar Cost Average Calculator - "&amp;Data!A2</f>
        <v>Dollar Cost Average Calculator - S&amp;P 500</v>
      </c>
      <c r="C2" s="46"/>
      <c r="D2" s="47"/>
      <c r="J2" s="35" t="s">
        <v>5</v>
      </c>
      <c r="K2" t="s">
        <v>6</v>
      </c>
      <c r="L2"/>
    </row>
    <row r="3" spans="2:12" s="20" customFormat="1" ht="14.45" customHeight="1" x14ac:dyDescent="0.25">
      <c r="B3" s="30" t="s">
        <v>22</v>
      </c>
      <c r="C3" s="26"/>
      <c r="D3" s="31"/>
      <c r="J3"/>
      <c r="K3"/>
      <c r="L3"/>
    </row>
    <row r="4" spans="2:12" s="20" customFormat="1" ht="19.350000000000001" customHeight="1" thickBot="1" x14ac:dyDescent="0.3">
      <c r="B4" s="29" t="s">
        <v>23</v>
      </c>
      <c r="C4" s="27"/>
      <c r="D4" s="28"/>
      <c r="J4" s="35" t="s">
        <v>26</v>
      </c>
      <c r="K4" t="s">
        <v>28</v>
      </c>
      <c r="L4" t="s">
        <v>29</v>
      </c>
    </row>
    <row r="5" spans="2:12" ht="15.75" thickBot="1" x14ac:dyDescent="0.3">
      <c r="J5" s="38">
        <v>32874</v>
      </c>
      <c r="K5" s="39">
        <v>100</v>
      </c>
      <c r="L5" s="40">
        <v>100</v>
      </c>
    </row>
    <row r="6" spans="2:12" ht="15.75" x14ac:dyDescent="0.25">
      <c r="B6" s="22" t="s">
        <v>9</v>
      </c>
      <c r="C6" s="23">
        <v>32874</v>
      </c>
      <c r="D6" s="8" t="s">
        <v>21</v>
      </c>
      <c r="E6" s="9"/>
      <c r="F6" s="18" t="s">
        <v>15</v>
      </c>
      <c r="G6" s="19">
        <f>AmountPerYear*InvtTime</f>
        <v>6000</v>
      </c>
      <c r="J6" s="38">
        <v>32905</v>
      </c>
      <c r="K6" s="39">
        <v>200.85390425155208</v>
      </c>
      <c r="L6" s="40">
        <v>200</v>
      </c>
    </row>
    <row r="7" spans="2:12" ht="15.75" x14ac:dyDescent="0.25">
      <c r="B7" s="4" t="s">
        <v>11</v>
      </c>
      <c r="C7" s="24">
        <f>INDEX(SPX[Date],MATCH(1,SPX[Count],FALSE))</f>
        <v>34669</v>
      </c>
      <c r="D7" s="10"/>
      <c r="E7" s="9"/>
      <c r="F7" s="4" t="s">
        <v>20</v>
      </c>
      <c r="G7" s="5">
        <f>+G8-G6</f>
        <v>62054.784192568812</v>
      </c>
      <c r="J7" s="38">
        <v>32933</v>
      </c>
      <c r="K7" s="39">
        <v>305.72561248334159</v>
      </c>
      <c r="L7" s="40">
        <v>300</v>
      </c>
    </row>
    <row r="8" spans="2:12" ht="16.5" thickBot="1" x14ac:dyDescent="0.3">
      <c r="B8" s="4" t="s">
        <v>17</v>
      </c>
      <c r="C8" s="24">
        <f>MAX(SPX[[#All],[Date]])</f>
        <v>44501</v>
      </c>
      <c r="D8" s="10"/>
      <c r="E8" s="9"/>
      <c r="F8" s="16" t="s">
        <v>14</v>
      </c>
      <c r="G8" s="17">
        <f>+C13*C12</f>
        <v>68054.784192568812</v>
      </c>
      <c r="J8" s="38">
        <v>32964</v>
      </c>
      <c r="K8" s="39">
        <v>397.5055255214773</v>
      </c>
      <c r="L8" s="40">
        <v>400</v>
      </c>
    </row>
    <row r="9" spans="2:12" ht="15.75" x14ac:dyDescent="0.25">
      <c r="B9" s="21" t="s">
        <v>10</v>
      </c>
      <c r="C9" s="25">
        <f>100*12</f>
        <v>1200</v>
      </c>
      <c r="D9" s="11" t="s">
        <v>21</v>
      </c>
      <c r="E9" s="9"/>
      <c r="F9" s="3" t="s">
        <v>18</v>
      </c>
      <c r="G9" s="6">
        <f>G8/G6-1</f>
        <v>10.342464032094801</v>
      </c>
      <c r="J9" s="38">
        <v>32994</v>
      </c>
      <c r="K9" s="39">
        <v>534.07173689705223</v>
      </c>
      <c r="L9" s="40">
        <v>500</v>
      </c>
    </row>
    <row r="10" spans="2:12" ht="15.75" x14ac:dyDescent="0.25">
      <c r="B10" s="21" t="s">
        <v>16</v>
      </c>
      <c r="C10" s="12">
        <v>5</v>
      </c>
      <c r="D10" s="11" t="s">
        <v>21</v>
      </c>
      <c r="E10" s="9"/>
      <c r="F10" s="4" t="s">
        <v>19</v>
      </c>
      <c r="G10" s="48">
        <f>(G8/G6)^(1/((CurrentMonth-StartMonth)/365))-1</f>
        <v>7.921965992910418E-2</v>
      </c>
      <c r="J10" s="38">
        <v>33025</v>
      </c>
      <c r="K10" s="39">
        <v>629.32578010273221</v>
      </c>
      <c r="L10" s="40">
        <v>600</v>
      </c>
    </row>
    <row r="11" spans="2:12" ht="15.75" x14ac:dyDescent="0.25">
      <c r="B11" s="42" t="s">
        <v>31</v>
      </c>
      <c r="C11" s="41">
        <f>INDEX(SPX[[#All],[Close]],MATCH(StartMonth,SPX[[#All],[Date]],FALSE))</f>
        <v>329.07998700000002</v>
      </c>
      <c r="D11" s="13"/>
      <c r="E11" s="9"/>
      <c r="F11" s="4" t="s">
        <v>30</v>
      </c>
      <c r="G11" s="43">
        <f>C12/C11-1</f>
        <v>12.878084904628368</v>
      </c>
      <c r="J11" s="38">
        <v>33055</v>
      </c>
      <c r="K11" s="39">
        <v>726.03871206653048</v>
      </c>
      <c r="L11" s="40">
        <v>700</v>
      </c>
    </row>
    <row r="12" spans="2:12" ht="16.5" thickBot="1" x14ac:dyDescent="0.3">
      <c r="B12" s="4" t="str">
        <f>"Current "&amp;Data!A2</f>
        <v>Current S&amp;P 500</v>
      </c>
      <c r="C12" s="41">
        <f>INDEX(SPX[[#All],[Close]],MATCH(CurrentMonth,SPX[[#All],[Date]],FALSE))</f>
        <v>4567</v>
      </c>
      <c r="D12" s="13"/>
      <c r="E12" s="9"/>
      <c r="F12" s="7" t="s">
        <v>32</v>
      </c>
      <c r="G12" s="44">
        <f>YEAR(CurrentMonth)-YEAR(StartMonth)</f>
        <v>31</v>
      </c>
      <c r="J12" s="38">
        <v>33086</v>
      </c>
      <c r="K12" s="39">
        <v>757.5629635195296</v>
      </c>
      <c r="L12" s="40">
        <v>800</v>
      </c>
    </row>
    <row r="13" spans="2:12" ht="16.5" thickBot="1" x14ac:dyDescent="0.3">
      <c r="B13" s="7" t="s">
        <v>13</v>
      </c>
      <c r="C13" s="14">
        <f>SUM(SPX[Shares])</f>
        <v>14.901419792548458</v>
      </c>
      <c r="D13" s="15"/>
      <c r="J13" s="38">
        <v>33117</v>
      </c>
      <c r="K13" s="39">
        <v>818.78762813731305</v>
      </c>
      <c r="L13" s="40">
        <v>900</v>
      </c>
    </row>
    <row r="14" spans="2:12" x14ac:dyDescent="0.25">
      <c r="J14" s="38">
        <v>33147</v>
      </c>
      <c r="K14" s="39">
        <v>913.30321422441352</v>
      </c>
      <c r="L14" s="40">
        <v>1000</v>
      </c>
    </row>
    <row r="15" spans="2:12" x14ac:dyDescent="0.25">
      <c r="I15" t="s">
        <v>33</v>
      </c>
      <c r="J15" s="38">
        <v>33178</v>
      </c>
      <c r="K15" s="39">
        <v>1068.0413243443872</v>
      </c>
      <c r="L15" s="40">
        <v>1100</v>
      </c>
    </row>
    <row r="16" spans="2:12" x14ac:dyDescent="0.25">
      <c r="J16" s="38">
        <v>33208</v>
      </c>
      <c r="K16" s="39">
        <v>1194.5583951911319</v>
      </c>
      <c r="L16" s="40">
        <v>1200</v>
      </c>
    </row>
    <row r="17" spans="10:12" x14ac:dyDescent="0.25">
      <c r="J17" s="38">
        <v>33239</v>
      </c>
      <c r="K17" s="39">
        <v>1344.1537740052797</v>
      </c>
      <c r="L17" s="40">
        <v>1300</v>
      </c>
    </row>
    <row r="18" spans="10:12" x14ac:dyDescent="0.25">
      <c r="J18" s="38">
        <v>33270</v>
      </c>
      <c r="K18" s="39">
        <v>1534.5900191182059</v>
      </c>
      <c r="L18" s="40">
        <v>1400</v>
      </c>
    </row>
    <row r="19" spans="10:12" x14ac:dyDescent="0.25">
      <c r="J19" s="38">
        <v>33298</v>
      </c>
      <c r="K19" s="39">
        <v>1668.662264765542</v>
      </c>
      <c r="L19" s="40">
        <v>1500</v>
      </c>
    </row>
    <row r="20" spans="10:12" x14ac:dyDescent="0.25">
      <c r="J20" s="38">
        <v>33329</v>
      </c>
      <c r="K20" s="39">
        <v>1769.1959013732037</v>
      </c>
      <c r="L20" s="40">
        <v>1600</v>
      </c>
    </row>
    <row r="21" spans="10:12" x14ac:dyDescent="0.25">
      <c r="J21" s="38">
        <v>33359</v>
      </c>
      <c r="K21" s="39">
        <v>1937.4956641518406</v>
      </c>
      <c r="L21" s="40">
        <v>1700</v>
      </c>
    </row>
    <row r="22" spans="10:12" x14ac:dyDescent="0.25">
      <c r="J22" s="38">
        <v>33390</v>
      </c>
      <c r="K22" s="39">
        <v>1944.703902823617</v>
      </c>
      <c r="L22" s="40">
        <v>1800</v>
      </c>
    </row>
    <row r="23" spans="10:12" x14ac:dyDescent="0.25">
      <c r="J23" s="38">
        <v>33420</v>
      </c>
      <c r="K23" s="39">
        <v>2131.942042614643</v>
      </c>
      <c r="L23" s="40">
        <v>1900</v>
      </c>
    </row>
    <row r="24" spans="10:12" x14ac:dyDescent="0.25">
      <c r="J24" s="38">
        <v>33451</v>
      </c>
      <c r="K24" s="39">
        <v>2273.83211194961</v>
      </c>
      <c r="L24" s="40">
        <v>2000</v>
      </c>
    </row>
    <row r="25" spans="10:12" x14ac:dyDescent="0.25">
      <c r="J25" s="38">
        <v>33482</v>
      </c>
      <c r="K25" s="39">
        <v>2330.3024667966802</v>
      </c>
      <c r="L25" s="40">
        <v>2100</v>
      </c>
    </row>
    <row r="26" spans="10:12" x14ac:dyDescent="0.25">
      <c r="J26" s="38">
        <v>33512</v>
      </c>
      <c r="K26" s="39">
        <v>2457.879818558717</v>
      </c>
      <c r="L26" s="40">
        <v>2200</v>
      </c>
    </row>
    <row r="27" spans="10:12" x14ac:dyDescent="0.25">
      <c r="J27" s="38">
        <v>33543</v>
      </c>
      <c r="K27" s="39">
        <v>2449.9697790236828</v>
      </c>
      <c r="L27" s="40">
        <v>2300</v>
      </c>
    </row>
    <row r="28" spans="10:12" x14ac:dyDescent="0.25">
      <c r="J28" s="38">
        <v>33573</v>
      </c>
      <c r="K28" s="39">
        <v>2823.3566510573846</v>
      </c>
      <c r="L28" s="40">
        <v>2400</v>
      </c>
    </row>
    <row r="29" spans="10:12" x14ac:dyDescent="0.25">
      <c r="J29" s="38">
        <v>33604</v>
      </c>
      <c r="K29" s="39">
        <v>2867.1047976798782</v>
      </c>
      <c r="L29" s="40">
        <v>2500</v>
      </c>
    </row>
    <row r="30" spans="10:12" x14ac:dyDescent="0.25">
      <c r="J30" s="38">
        <v>33635</v>
      </c>
      <c r="K30" s="39">
        <v>2994.5990197718634</v>
      </c>
      <c r="L30" s="40">
        <v>2600</v>
      </c>
    </row>
    <row r="31" spans="10:12" x14ac:dyDescent="0.25">
      <c r="J31" s="38">
        <v>33664</v>
      </c>
      <c r="K31" s="39">
        <v>3029.2213451181133</v>
      </c>
      <c r="L31" s="40">
        <v>2700</v>
      </c>
    </row>
    <row r="32" spans="10:12" x14ac:dyDescent="0.25">
      <c r="J32" s="38">
        <v>33695</v>
      </c>
      <c r="K32" s="39">
        <v>3213.7145514627268</v>
      </c>
      <c r="L32" s="40">
        <v>2800</v>
      </c>
    </row>
    <row r="33" spans="10:12" x14ac:dyDescent="0.25">
      <c r="J33" s="38">
        <v>33725</v>
      </c>
      <c r="K33" s="39">
        <v>3316.812434342889</v>
      </c>
      <c r="L33" s="40">
        <v>2900</v>
      </c>
    </row>
    <row r="34" spans="10:12" x14ac:dyDescent="0.25">
      <c r="J34" s="38">
        <v>33756</v>
      </c>
      <c r="K34" s="39">
        <v>3359.2364443227984</v>
      </c>
      <c r="L34" s="40">
        <v>3000</v>
      </c>
    </row>
    <row r="35" spans="10:12" x14ac:dyDescent="0.25">
      <c r="J35" s="38">
        <v>33786</v>
      </c>
      <c r="K35" s="39">
        <v>3591.5019587409151</v>
      </c>
      <c r="L35" s="40">
        <v>3100</v>
      </c>
    </row>
    <row r="36" spans="10:12" x14ac:dyDescent="0.25">
      <c r="J36" s="38">
        <v>33817</v>
      </c>
      <c r="K36" s="39">
        <v>3605.3147826167037</v>
      </c>
      <c r="L36" s="40">
        <v>3200</v>
      </c>
    </row>
    <row r="37" spans="10:12" x14ac:dyDescent="0.25">
      <c r="J37" s="38">
        <v>33848</v>
      </c>
      <c r="K37" s="39">
        <v>3738.1433146188074</v>
      </c>
      <c r="L37" s="40">
        <v>3300</v>
      </c>
    </row>
    <row r="38" spans="10:12" x14ac:dyDescent="0.25">
      <c r="J38" s="38">
        <v>33878</v>
      </c>
      <c r="K38" s="39">
        <v>3846.0169022254713</v>
      </c>
      <c r="L38" s="40">
        <v>3400</v>
      </c>
    </row>
    <row r="39" spans="10:12" x14ac:dyDescent="0.25">
      <c r="J39" s="38">
        <v>33909</v>
      </c>
      <c r="K39" s="39">
        <v>4062.4043221264183</v>
      </c>
      <c r="L39" s="40">
        <v>3500</v>
      </c>
    </row>
    <row r="40" spans="10:12" x14ac:dyDescent="0.25">
      <c r="J40" s="38">
        <v>33939</v>
      </c>
      <c r="K40" s="39">
        <v>4203.4661551205882</v>
      </c>
      <c r="L40" s="40">
        <v>3600</v>
      </c>
    </row>
    <row r="41" spans="10:12" x14ac:dyDescent="0.25">
      <c r="J41" s="38">
        <v>33970</v>
      </c>
      <c r="K41" s="39">
        <v>4333.0837333044892</v>
      </c>
      <c r="L41" s="40">
        <v>3700</v>
      </c>
    </row>
    <row r="42" spans="10:12" x14ac:dyDescent="0.25">
      <c r="J42" s="38">
        <v>34001</v>
      </c>
      <c r="K42" s="39">
        <v>4478.5101684590763</v>
      </c>
      <c r="L42" s="40">
        <v>3800</v>
      </c>
    </row>
    <row r="43" spans="10:12" x14ac:dyDescent="0.25">
      <c r="J43" s="38">
        <v>34029</v>
      </c>
      <c r="K43" s="39">
        <v>4662.2462068593795</v>
      </c>
      <c r="L43" s="40">
        <v>3900</v>
      </c>
    </row>
    <row r="44" spans="10:12" x14ac:dyDescent="0.25">
      <c r="J44" s="38">
        <v>34060</v>
      </c>
      <c r="K44" s="39">
        <v>4643.7467798463804</v>
      </c>
      <c r="L44" s="40">
        <v>4000</v>
      </c>
    </row>
    <row r="45" spans="10:12" x14ac:dyDescent="0.25">
      <c r="J45" s="38">
        <v>34090</v>
      </c>
      <c r="K45" s="39">
        <v>4849.2409246190364</v>
      </c>
      <c r="L45" s="40">
        <v>4100</v>
      </c>
    </row>
    <row r="46" spans="10:12" x14ac:dyDescent="0.25">
      <c r="J46" s="38">
        <v>34121</v>
      </c>
      <c r="K46" s="39">
        <v>4952.9032168941267</v>
      </c>
      <c r="L46" s="40">
        <v>4200</v>
      </c>
    </row>
    <row r="47" spans="10:12" x14ac:dyDescent="0.25">
      <c r="J47" s="38">
        <v>34151</v>
      </c>
      <c r="K47" s="39">
        <v>5026.518873943578</v>
      </c>
      <c r="L47" s="40">
        <v>4300</v>
      </c>
    </row>
    <row r="48" spans="10:12" x14ac:dyDescent="0.25">
      <c r="J48" s="38">
        <v>34182</v>
      </c>
      <c r="K48" s="39">
        <v>5299.5917549690685</v>
      </c>
      <c r="L48" s="40">
        <v>4400</v>
      </c>
    </row>
    <row r="49" spans="10:12" x14ac:dyDescent="0.25">
      <c r="J49" s="38">
        <v>34213</v>
      </c>
      <c r="K49" s="39">
        <v>5346.6598013291314</v>
      </c>
      <c r="L49" s="40">
        <v>4500</v>
      </c>
    </row>
    <row r="50" spans="10:12" x14ac:dyDescent="0.25">
      <c r="J50" s="38">
        <v>34243</v>
      </c>
      <c r="K50" s="39">
        <v>5550.3471629696469</v>
      </c>
      <c r="L50" s="40">
        <v>4600</v>
      </c>
    </row>
    <row r="51" spans="10:12" x14ac:dyDescent="0.25">
      <c r="J51" s="38">
        <v>34274</v>
      </c>
      <c r="K51" s="39">
        <v>5578.6887065041383</v>
      </c>
      <c r="L51" s="40">
        <v>4700</v>
      </c>
    </row>
    <row r="52" spans="10:12" x14ac:dyDescent="0.25">
      <c r="J52" s="38">
        <v>34304</v>
      </c>
      <c r="K52" s="39">
        <v>5734.9842209191665</v>
      </c>
      <c r="L52" s="40">
        <v>4800</v>
      </c>
    </row>
    <row r="53" spans="10:12" x14ac:dyDescent="0.25">
      <c r="J53" s="38">
        <v>34335</v>
      </c>
      <c r="K53" s="39">
        <v>6021.37548195007</v>
      </c>
      <c r="L53" s="40">
        <v>4900</v>
      </c>
    </row>
    <row r="54" spans="10:12" x14ac:dyDescent="0.25">
      <c r="J54" s="38">
        <v>34366</v>
      </c>
      <c r="K54" s="39">
        <v>5940.4632805916344</v>
      </c>
      <c r="L54" s="40">
        <v>5000</v>
      </c>
    </row>
    <row r="55" spans="10:12" x14ac:dyDescent="0.25">
      <c r="J55" s="38">
        <v>34394</v>
      </c>
      <c r="K55" s="39">
        <v>5768.7078096793675</v>
      </c>
      <c r="L55" s="40">
        <v>5100</v>
      </c>
    </row>
    <row r="56" spans="10:12" x14ac:dyDescent="0.25">
      <c r="J56" s="38">
        <v>34425</v>
      </c>
      <c r="K56" s="39">
        <v>5935.2247251381359</v>
      </c>
      <c r="L56" s="40">
        <v>5200</v>
      </c>
    </row>
    <row r="57" spans="10:12" x14ac:dyDescent="0.25">
      <c r="J57" s="38">
        <v>34455</v>
      </c>
      <c r="K57" s="39">
        <v>6108.8045574290672</v>
      </c>
      <c r="L57" s="40">
        <v>5300</v>
      </c>
    </row>
    <row r="58" spans="10:12" x14ac:dyDescent="0.25">
      <c r="J58" s="38">
        <v>34486</v>
      </c>
      <c r="K58" s="39">
        <v>6045.1446517681516</v>
      </c>
      <c r="L58" s="40">
        <v>5400</v>
      </c>
    </row>
    <row r="59" spans="10:12" x14ac:dyDescent="0.25">
      <c r="J59" s="38">
        <v>34516</v>
      </c>
      <c r="K59" s="39">
        <v>6335.5056995999785</v>
      </c>
      <c r="L59" s="40">
        <v>5500</v>
      </c>
    </row>
    <row r="60" spans="10:12" x14ac:dyDescent="0.25">
      <c r="J60" s="38">
        <v>34547</v>
      </c>
      <c r="K60" s="39">
        <v>6673.7124689272723</v>
      </c>
      <c r="L60" s="40">
        <v>5600</v>
      </c>
    </row>
    <row r="61" spans="10:12" x14ac:dyDescent="0.25">
      <c r="J61" s="38">
        <v>34578</v>
      </c>
      <c r="K61" s="39">
        <v>6594.3395263356151</v>
      </c>
      <c r="L61" s="40">
        <v>5700</v>
      </c>
    </row>
    <row r="62" spans="10:12" x14ac:dyDescent="0.25">
      <c r="J62" s="38">
        <v>34608</v>
      </c>
      <c r="K62" s="39">
        <v>6831.7247853216659</v>
      </c>
      <c r="L62" s="40">
        <v>5800</v>
      </c>
    </row>
    <row r="63" spans="10:12" x14ac:dyDescent="0.25">
      <c r="J63" s="38">
        <v>34639</v>
      </c>
      <c r="K63" s="39">
        <v>6661.8401442680115</v>
      </c>
      <c r="L63" s="40">
        <v>5900</v>
      </c>
    </row>
    <row r="64" spans="10:12" x14ac:dyDescent="0.25">
      <c r="J64" s="38">
        <v>34669</v>
      </c>
      <c r="K64" s="39">
        <v>6843.7749042081123</v>
      </c>
      <c r="L64" s="40">
        <v>6000</v>
      </c>
    </row>
    <row r="65" spans="10:12" x14ac:dyDescent="0.25">
      <c r="J65" s="38">
        <v>34700</v>
      </c>
      <c r="K65" s="39">
        <v>7009.9260925291028</v>
      </c>
      <c r="L65" s="40">
        <v>6000</v>
      </c>
    </row>
    <row r="66" spans="10:12" x14ac:dyDescent="0.25">
      <c r="J66" s="38">
        <v>34731</v>
      </c>
      <c r="K66" s="39">
        <v>7262.8032162114896</v>
      </c>
      <c r="L66" s="40">
        <v>6000</v>
      </c>
    </row>
    <row r="67" spans="10:12" x14ac:dyDescent="0.25">
      <c r="J67" s="38">
        <v>34759</v>
      </c>
      <c r="K67" s="39">
        <v>7461.2897702141599</v>
      </c>
      <c r="L67" s="40">
        <v>6000</v>
      </c>
    </row>
    <row r="68" spans="10:12" x14ac:dyDescent="0.25">
      <c r="J68" s="38">
        <v>34790</v>
      </c>
      <c r="K68" s="39">
        <v>7669.9101092538522</v>
      </c>
      <c r="L68" s="40">
        <v>6000</v>
      </c>
    </row>
    <row r="69" spans="10:12" x14ac:dyDescent="0.25">
      <c r="J69" s="38">
        <v>34820</v>
      </c>
      <c r="K69" s="39">
        <v>7948.4176749794224</v>
      </c>
      <c r="L69" s="40">
        <v>6000</v>
      </c>
    </row>
    <row r="70" spans="10:12" x14ac:dyDescent="0.25">
      <c r="J70" s="38">
        <v>34851</v>
      </c>
      <c r="K70" s="39">
        <v>8117.5484319907728</v>
      </c>
      <c r="L70" s="40">
        <v>6000</v>
      </c>
    </row>
    <row r="71" spans="10:12" x14ac:dyDescent="0.25">
      <c r="J71" s="38">
        <v>34881</v>
      </c>
      <c r="K71" s="39">
        <v>8375.4919787969466</v>
      </c>
      <c r="L71" s="40">
        <v>6000</v>
      </c>
    </row>
    <row r="72" spans="10:12" x14ac:dyDescent="0.25">
      <c r="J72" s="38">
        <v>34912</v>
      </c>
      <c r="K72" s="39">
        <v>8372.8098275442262</v>
      </c>
      <c r="L72" s="40">
        <v>6000</v>
      </c>
    </row>
    <row r="73" spans="10:12" x14ac:dyDescent="0.25">
      <c r="J73" s="38">
        <v>34943</v>
      </c>
      <c r="K73" s="39">
        <v>8708.5383386249105</v>
      </c>
      <c r="L73" s="40">
        <v>6000</v>
      </c>
    </row>
    <row r="74" spans="10:12" x14ac:dyDescent="0.25">
      <c r="J74" s="38">
        <v>34973</v>
      </c>
      <c r="K74" s="39">
        <v>8665.1756093669283</v>
      </c>
      <c r="L74" s="40">
        <v>6000</v>
      </c>
    </row>
    <row r="75" spans="10:12" x14ac:dyDescent="0.25">
      <c r="J75" s="38">
        <v>35004</v>
      </c>
      <c r="K75" s="39">
        <v>9020.8724253079617</v>
      </c>
      <c r="L75" s="40">
        <v>6000</v>
      </c>
    </row>
    <row r="76" spans="10:12" x14ac:dyDescent="0.25">
      <c r="J76" s="38">
        <v>35034</v>
      </c>
      <c r="K76" s="39">
        <v>9178.2313885144322</v>
      </c>
      <c r="L76" s="40">
        <v>6000</v>
      </c>
    </row>
    <row r="77" spans="10:12" x14ac:dyDescent="0.25">
      <c r="J77" s="38">
        <v>35065</v>
      </c>
      <c r="K77" s="39">
        <v>9477.6013144850658</v>
      </c>
      <c r="L77" s="40">
        <v>6000</v>
      </c>
    </row>
    <row r="78" spans="10:12" x14ac:dyDescent="0.25">
      <c r="J78" s="38">
        <v>35096</v>
      </c>
      <c r="K78" s="39">
        <v>9543.3161734318692</v>
      </c>
      <c r="L78" s="40">
        <v>6000</v>
      </c>
    </row>
    <row r="79" spans="10:12" x14ac:dyDescent="0.25">
      <c r="J79" s="38">
        <v>35125</v>
      </c>
      <c r="K79" s="39">
        <v>9618.8664760900301</v>
      </c>
      <c r="L79" s="40">
        <v>6000</v>
      </c>
    </row>
    <row r="80" spans="10:12" x14ac:dyDescent="0.25">
      <c r="J80" s="38">
        <v>35156</v>
      </c>
      <c r="K80" s="39">
        <v>9748.0615323672882</v>
      </c>
      <c r="L80" s="40">
        <v>6000</v>
      </c>
    </row>
    <row r="81" spans="10:12" x14ac:dyDescent="0.25">
      <c r="J81" s="38">
        <v>35186</v>
      </c>
      <c r="K81" s="39">
        <v>9970.8379370829261</v>
      </c>
      <c r="L81" s="40">
        <v>6000</v>
      </c>
    </row>
    <row r="82" spans="10:12" x14ac:dyDescent="0.25">
      <c r="J82" s="38">
        <v>35217</v>
      </c>
      <c r="K82" s="39">
        <v>9993.3392299838706</v>
      </c>
      <c r="L82" s="40">
        <v>6000</v>
      </c>
    </row>
    <row r="83" spans="10:12" x14ac:dyDescent="0.25">
      <c r="J83" s="38">
        <v>35247</v>
      </c>
      <c r="K83" s="39">
        <v>9536.1637750584232</v>
      </c>
      <c r="L83" s="40">
        <v>6000</v>
      </c>
    </row>
    <row r="84" spans="10:12" x14ac:dyDescent="0.25">
      <c r="J84" s="38">
        <v>35278</v>
      </c>
      <c r="K84" s="39">
        <v>9715.5765415294718</v>
      </c>
      <c r="L84" s="40">
        <v>6000</v>
      </c>
    </row>
    <row r="85" spans="10:12" x14ac:dyDescent="0.25">
      <c r="J85" s="38">
        <v>35309</v>
      </c>
      <c r="K85" s="39">
        <v>10242.193119336467</v>
      </c>
      <c r="L85" s="40">
        <v>6000</v>
      </c>
    </row>
    <row r="86" spans="10:12" x14ac:dyDescent="0.25">
      <c r="J86" s="38">
        <v>35339</v>
      </c>
      <c r="K86" s="39">
        <v>10509.524635119047</v>
      </c>
      <c r="L86" s="40">
        <v>6000</v>
      </c>
    </row>
    <row r="87" spans="10:12" x14ac:dyDescent="0.25">
      <c r="J87" s="38">
        <v>35370</v>
      </c>
      <c r="K87" s="39">
        <v>11280.67310938343</v>
      </c>
      <c r="L87" s="40">
        <v>6000</v>
      </c>
    </row>
    <row r="88" spans="10:12" x14ac:dyDescent="0.25">
      <c r="J88" s="38">
        <v>35400</v>
      </c>
      <c r="K88" s="39">
        <v>11038.077548118146</v>
      </c>
      <c r="L88" s="40">
        <v>6000</v>
      </c>
    </row>
    <row r="89" spans="10:12" x14ac:dyDescent="0.25">
      <c r="J89" s="38">
        <v>35431</v>
      </c>
      <c r="K89" s="39">
        <v>11714.899781771561</v>
      </c>
      <c r="L89" s="40">
        <v>6000</v>
      </c>
    </row>
    <row r="90" spans="10:12" x14ac:dyDescent="0.25">
      <c r="J90" s="38">
        <v>35462</v>
      </c>
      <c r="K90" s="39">
        <v>11784.340904653111</v>
      </c>
      <c r="L90" s="40">
        <v>6000</v>
      </c>
    </row>
    <row r="91" spans="10:12" x14ac:dyDescent="0.25">
      <c r="J91" s="38">
        <v>35490</v>
      </c>
      <c r="K91" s="39">
        <v>11282.16287882719</v>
      </c>
      <c r="L91" s="40">
        <v>6000</v>
      </c>
    </row>
    <row r="92" spans="10:12" x14ac:dyDescent="0.25">
      <c r="J92" s="38">
        <v>35521</v>
      </c>
      <c r="K92" s="39">
        <v>11941.104138899114</v>
      </c>
      <c r="L92" s="40">
        <v>6000</v>
      </c>
    </row>
    <row r="93" spans="10:12" x14ac:dyDescent="0.25">
      <c r="J93" s="38">
        <v>35551</v>
      </c>
      <c r="K93" s="39">
        <v>12640.576813764181</v>
      </c>
      <c r="L93" s="40">
        <v>6000</v>
      </c>
    </row>
    <row r="94" spans="10:12" x14ac:dyDescent="0.25">
      <c r="J94" s="38">
        <v>35582</v>
      </c>
      <c r="K94" s="39">
        <v>13189.842938697639</v>
      </c>
      <c r="L94" s="40">
        <v>6000</v>
      </c>
    </row>
    <row r="95" spans="10:12" x14ac:dyDescent="0.25">
      <c r="J95" s="38">
        <v>35612</v>
      </c>
      <c r="K95" s="39">
        <v>14220.573892424078</v>
      </c>
      <c r="L95" s="40">
        <v>6000</v>
      </c>
    </row>
    <row r="96" spans="10:12" x14ac:dyDescent="0.25">
      <c r="J96" s="38">
        <v>35643</v>
      </c>
      <c r="K96" s="39">
        <v>13403.379628662387</v>
      </c>
      <c r="L96" s="40">
        <v>6000</v>
      </c>
    </row>
    <row r="97" spans="10:12" x14ac:dyDescent="0.25">
      <c r="J97" s="38">
        <v>35674</v>
      </c>
      <c r="K97" s="39">
        <v>14115.817373226477</v>
      </c>
      <c r="L97" s="40">
        <v>6000</v>
      </c>
    </row>
    <row r="98" spans="10:12" x14ac:dyDescent="0.25">
      <c r="J98" s="38">
        <v>35704</v>
      </c>
      <c r="K98" s="39">
        <v>13629.136496153571</v>
      </c>
      <c r="L98" s="40">
        <v>6000</v>
      </c>
    </row>
    <row r="99" spans="10:12" x14ac:dyDescent="0.25">
      <c r="J99" s="38">
        <v>35735</v>
      </c>
      <c r="K99" s="39">
        <v>14236.816827434872</v>
      </c>
      <c r="L99" s="40">
        <v>6000</v>
      </c>
    </row>
    <row r="100" spans="10:12" x14ac:dyDescent="0.25">
      <c r="J100" s="38">
        <v>35765</v>
      </c>
      <c r="K100" s="39">
        <v>14460.784704972861</v>
      </c>
      <c r="L100" s="40">
        <v>6000</v>
      </c>
    </row>
    <row r="101" spans="10:12" x14ac:dyDescent="0.25">
      <c r="J101" s="38">
        <v>35796</v>
      </c>
      <c r="K101" s="39">
        <v>14607.564226380577</v>
      </c>
      <c r="L101" s="40">
        <v>6000</v>
      </c>
    </row>
    <row r="102" spans="10:12" x14ac:dyDescent="0.25">
      <c r="J102" s="38">
        <v>35827</v>
      </c>
      <c r="K102" s="39">
        <v>15636.655338464525</v>
      </c>
      <c r="L102" s="40">
        <v>6000</v>
      </c>
    </row>
    <row r="103" spans="10:12" x14ac:dyDescent="0.25">
      <c r="J103" s="38">
        <v>35855</v>
      </c>
      <c r="K103" s="39">
        <v>16417.639256440263</v>
      </c>
      <c r="L103" s="40">
        <v>6000</v>
      </c>
    </row>
    <row r="104" spans="10:12" x14ac:dyDescent="0.25">
      <c r="J104" s="38">
        <v>35886</v>
      </c>
      <c r="K104" s="39">
        <v>16566.653454365747</v>
      </c>
      <c r="L104" s="40">
        <v>6000</v>
      </c>
    </row>
    <row r="105" spans="10:12" x14ac:dyDescent="0.25">
      <c r="J105" s="38">
        <v>35916</v>
      </c>
      <c r="K105" s="39">
        <v>16254.765933431041</v>
      </c>
      <c r="L105" s="40">
        <v>6000</v>
      </c>
    </row>
    <row r="106" spans="10:12" x14ac:dyDescent="0.25">
      <c r="J106" s="38">
        <v>35947</v>
      </c>
      <c r="K106" s="39">
        <v>16895.82531093487</v>
      </c>
      <c r="L106" s="40">
        <v>6000</v>
      </c>
    </row>
    <row r="107" spans="10:12" x14ac:dyDescent="0.25">
      <c r="J107" s="38">
        <v>35977</v>
      </c>
      <c r="K107" s="39">
        <v>16699.574774577752</v>
      </c>
      <c r="L107" s="40">
        <v>6000</v>
      </c>
    </row>
    <row r="108" spans="10:12" x14ac:dyDescent="0.25">
      <c r="J108" s="38">
        <v>36008</v>
      </c>
      <c r="K108" s="39">
        <v>14264.831571151963</v>
      </c>
      <c r="L108" s="40">
        <v>6000</v>
      </c>
    </row>
    <row r="109" spans="10:12" x14ac:dyDescent="0.25">
      <c r="J109" s="38">
        <v>36039</v>
      </c>
      <c r="K109" s="39">
        <v>15154.893092233904</v>
      </c>
      <c r="L109" s="40">
        <v>6000</v>
      </c>
    </row>
    <row r="110" spans="10:12" x14ac:dyDescent="0.25">
      <c r="J110" s="38">
        <v>36069</v>
      </c>
      <c r="K110" s="39">
        <v>16371.743539141684</v>
      </c>
      <c r="L110" s="40">
        <v>6000</v>
      </c>
    </row>
    <row r="111" spans="10:12" x14ac:dyDescent="0.25">
      <c r="J111" s="38">
        <v>36100</v>
      </c>
      <c r="K111" s="39">
        <v>17339.73918771026</v>
      </c>
      <c r="L111" s="40">
        <v>6000</v>
      </c>
    </row>
    <row r="112" spans="10:12" x14ac:dyDescent="0.25">
      <c r="J112" s="38">
        <v>36130</v>
      </c>
      <c r="K112" s="39">
        <v>18317.271953565945</v>
      </c>
      <c r="L112" s="40">
        <v>6000</v>
      </c>
    </row>
    <row r="113" spans="10:12" x14ac:dyDescent="0.25">
      <c r="J113" s="38">
        <v>36161</v>
      </c>
      <c r="K113" s="39">
        <v>19068.453046858005</v>
      </c>
      <c r="L113" s="40">
        <v>6000</v>
      </c>
    </row>
    <row r="114" spans="10:12" x14ac:dyDescent="0.25">
      <c r="J114" s="38">
        <v>36192</v>
      </c>
      <c r="K114" s="39">
        <v>18452.874516044063</v>
      </c>
      <c r="L114" s="40">
        <v>6000</v>
      </c>
    </row>
    <row r="115" spans="10:12" x14ac:dyDescent="0.25">
      <c r="J115" s="38">
        <v>36220</v>
      </c>
      <c r="K115" s="39">
        <v>19168.739304033461</v>
      </c>
      <c r="L115" s="40">
        <v>6000</v>
      </c>
    </row>
    <row r="116" spans="10:12" x14ac:dyDescent="0.25">
      <c r="J116" s="38">
        <v>36251</v>
      </c>
      <c r="K116" s="39">
        <v>19896.078483291516</v>
      </c>
      <c r="L116" s="40">
        <v>6000</v>
      </c>
    </row>
    <row r="117" spans="10:12" x14ac:dyDescent="0.25">
      <c r="J117" s="38">
        <v>36281</v>
      </c>
      <c r="K117" s="39">
        <v>19399.26383608301</v>
      </c>
      <c r="L117" s="40">
        <v>6000</v>
      </c>
    </row>
    <row r="118" spans="10:12" x14ac:dyDescent="0.25">
      <c r="J118" s="38">
        <v>36312</v>
      </c>
      <c r="K118" s="39">
        <v>20455.327382273823</v>
      </c>
      <c r="L118" s="40">
        <v>6000</v>
      </c>
    </row>
    <row r="119" spans="10:12" x14ac:dyDescent="0.25">
      <c r="J119" s="38">
        <v>36342</v>
      </c>
      <c r="K119" s="39">
        <v>19799.814074613812</v>
      </c>
      <c r="L119" s="40">
        <v>6000</v>
      </c>
    </row>
    <row r="120" spans="10:12" x14ac:dyDescent="0.25">
      <c r="J120" s="38">
        <v>36373</v>
      </c>
      <c r="K120" s="39">
        <v>19675.984214927183</v>
      </c>
      <c r="L120" s="40">
        <v>6000</v>
      </c>
    </row>
    <row r="121" spans="10:12" x14ac:dyDescent="0.25">
      <c r="J121" s="38">
        <v>36404</v>
      </c>
      <c r="K121" s="39">
        <v>19114.199600944459</v>
      </c>
      <c r="L121" s="40">
        <v>6000</v>
      </c>
    </row>
    <row r="122" spans="10:12" x14ac:dyDescent="0.25">
      <c r="J122" s="38">
        <v>36434</v>
      </c>
      <c r="K122" s="39">
        <v>20309.592882534736</v>
      </c>
      <c r="L122" s="40">
        <v>6000</v>
      </c>
    </row>
    <row r="123" spans="10:12" x14ac:dyDescent="0.25">
      <c r="J123" s="38">
        <v>36465</v>
      </c>
      <c r="K123" s="39">
        <v>20696.73147071675</v>
      </c>
      <c r="L123" s="40">
        <v>6000</v>
      </c>
    </row>
    <row r="124" spans="10:12" x14ac:dyDescent="0.25">
      <c r="J124" s="38">
        <v>36495</v>
      </c>
      <c r="K124" s="39">
        <v>21893.91103020182</v>
      </c>
      <c r="L124" s="40">
        <v>6000</v>
      </c>
    </row>
    <row r="125" spans="10:12" x14ac:dyDescent="0.25">
      <c r="J125" s="38">
        <v>36526</v>
      </c>
      <c r="K125" s="39">
        <v>20779.433262761751</v>
      </c>
      <c r="L125" s="40">
        <v>6000</v>
      </c>
    </row>
    <row r="126" spans="10:12" x14ac:dyDescent="0.25">
      <c r="J126" s="38">
        <v>36557</v>
      </c>
      <c r="K126" s="39">
        <v>20361.598688596532</v>
      </c>
      <c r="L126" s="40">
        <v>6000</v>
      </c>
    </row>
    <row r="127" spans="10:12" x14ac:dyDescent="0.25">
      <c r="J127" s="38">
        <v>36586</v>
      </c>
      <c r="K127" s="39">
        <v>22330.969017054798</v>
      </c>
      <c r="L127" s="40">
        <v>6000</v>
      </c>
    </row>
    <row r="128" spans="10:12" x14ac:dyDescent="0.25">
      <c r="J128" s="38">
        <v>36617</v>
      </c>
      <c r="K128" s="39">
        <v>21643.269953967825</v>
      </c>
      <c r="L128" s="40">
        <v>6000</v>
      </c>
    </row>
    <row r="129" spans="10:12" x14ac:dyDescent="0.25">
      <c r="J129" s="38">
        <v>36647</v>
      </c>
      <c r="K129" s="39">
        <v>21168.956599660265</v>
      </c>
      <c r="L129" s="40">
        <v>6000</v>
      </c>
    </row>
    <row r="130" spans="10:12" x14ac:dyDescent="0.25">
      <c r="J130" s="38">
        <v>36678</v>
      </c>
      <c r="K130" s="39">
        <v>21675.604872606909</v>
      </c>
      <c r="L130" s="40">
        <v>6000</v>
      </c>
    </row>
    <row r="131" spans="10:12" x14ac:dyDescent="0.25">
      <c r="J131" s="38">
        <v>36708</v>
      </c>
      <c r="K131" s="39">
        <v>21321.397826109638</v>
      </c>
      <c r="L131" s="40">
        <v>6000</v>
      </c>
    </row>
    <row r="132" spans="10:12" x14ac:dyDescent="0.25">
      <c r="J132" s="38">
        <v>36739</v>
      </c>
      <c r="K132" s="39">
        <v>22615.587595431611</v>
      </c>
      <c r="L132" s="40">
        <v>6000</v>
      </c>
    </row>
    <row r="133" spans="10:12" x14ac:dyDescent="0.25">
      <c r="J133" s="38">
        <v>36770</v>
      </c>
      <c r="K133" s="39">
        <v>21406.038695207983</v>
      </c>
      <c r="L133" s="40">
        <v>6000</v>
      </c>
    </row>
    <row r="134" spans="10:12" x14ac:dyDescent="0.25">
      <c r="J134" s="38">
        <v>36800</v>
      </c>
      <c r="K134" s="39">
        <v>21300.089809102839</v>
      </c>
      <c r="L134" s="40">
        <v>6000</v>
      </c>
    </row>
    <row r="135" spans="10:12" x14ac:dyDescent="0.25">
      <c r="J135" s="38">
        <v>36831</v>
      </c>
      <c r="K135" s="39">
        <v>19594.621226042025</v>
      </c>
      <c r="L135" s="40">
        <v>6000</v>
      </c>
    </row>
    <row r="136" spans="10:12" x14ac:dyDescent="0.25">
      <c r="J136" s="38">
        <v>36861</v>
      </c>
      <c r="K136" s="39">
        <v>19674.04695584705</v>
      </c>
      <c r="L136" s="40">
        <v>6000</v>
      </c>
    </row>
    <row r="137" spans="10:12" x14ac:dyDescent="0.25">
      <c r="J137" s="38">
        <v>36892</v>
      </c>
      <c r="K137" s="39">
        <v>20355.488599833316</v>
      </c>
      <c r="L137" s="40">
        <v>6000</v>
      </c>
    </row>
    <row r="138" spans="10:12" x14ac:dyDescent="0.25">
      <c r="J138" s="38">
        <v>36923</v>
      </c>
      <c r="K138" s="39">
        <v>18476.86557838877</v>
      </c>
      <c r="L138" s="40">
        <v>6000</v>
      </c>
    </row>
    <row r="139" spans="10:12" x14ac:dyDescent="0.25">
      <c r="J139" s="38">
        <v>36951</v>
      </c>
      <c r="K139" s="39">
        <v>17290.563772225283</v>
      </c>
      <c r="L139" s="40">
        <v>6000</v>
      </c>
    </row>
    <row r="140" spans="10:12" x14ac:dyDescent="0.25">
      <c r="J140" s="38">
        <v>36982</v>
      </c>
      <c r="K140" s="39">
        <v>18618.727392842226</v>
      </c>
      <c r="L140" s="40">
        <v>6000</v>
      </c>
    </row>
    <row r="141" spans="10:12" x14ac:dyDescent="0.25">
      <c r="J141" s="38">
        <v>37012</v>
      </c>
      <c r="K141" s="39">
        <v>18713.500199201535</v>
      </c>
      <c r="L141" s="40">
        <v>6000</v>
      </c>
    </row>
    <row r="142" spans="10:12" x14ac:dyDescent="0.25">
      <c r="J142" s="38">
        <v>37043</v>
      </c>
      <c r="K142" s="39">
        <v>18245.000440107578</v>
      </c>
      <c r="L142" s="40">
        <v>6000</v>
      </c>
    </row>
    <row r="143" spans="10:12" x14ac:dyDescent="0.25">
      <c r="J143" s="38">
        <v>37073</v>
      </c>
      <c r="K143" s="39">
        <v>18049.046397300073</v>
      </c>
      <c r="L143" s="40">
        <v>6000</v>
      </c>
    </row>
    <row r="144" spans="10:12" x14ac:dyDescent="0.25">
      <c r="J144" s="38">
        <v>37104</v>
      </c>
      <c r="K144" s="39">
        <v>16891.950792774609</v>
      </c>
      <c r="L144" s="40">
        <v>6000</v>
      </c>
    </row>
    <row r="145" spans="10:12" x14ac:dyDescent="0.25">
      <c r="J145" s="38">
        <v>37135</v>
      </c>
      <c r="K145" s="39">
        <v>15511.483039671624</v>
      </c>
      <c r="L145" s="40">
        <v>6000</v>
      </c>
    </row>
    <row r="146" spans="10:12" x14ac:dyDescent="0.25">
      <c r="J146" s="38">
        <v>37165</v>
      </c>
      <c r="K146" s="39">
        <v>15792.22709988818</v>
      </c>
      <c r="L146" s="40">
        <v>6000</v>
      </c>
    </row>
    <row r="147" spans="10:12" x14ac:dyDescent="0.25">
      <c r="J147" s="38">
        <v>37196</v>
      </c>
      <c r="K147" s="39">
        <v>16979.422052449772</v>
      </c>
      <c r="L147" s="40">
        <v>6000</v>
      </c>
    </row>
    <row r="148" spans="10:12" x14ac:dyDescent="0.25">
      <c r="J148" s="38">
        <v>37226</v>
      </c>
      <c r="K148" s="39">
        <v>17108.021379766564</v>
      </c>
      <c r="L148" s="40">
        <v>6000</v>
      </c>
    </row>
    <row r="149" spans="10:12" x14ac:dyDescent="0.25">
      <c r="J149" s="38">
        <v>37257</v>
      </c>
      <c r="K149" s="39">
        <v>16841.583919368699</v>
      </c>
      <c r="L149" s="40">
        <v>6000</v>
      </c>
    </row>
    <row r="150" spans="10:12" x14ac:dyDescent="0.25">
      <c r="J150" s="38">
        <v>37288</v>
      </c>
      <c r="K150" s="39">
        <v>16491.848028978759</v>
      </c>
      <c r="L150" s="40">
        <v>6000</v>
      </c>
    </row>
    <row r="151" spans="10:12" x14ac:dyDescent="0.25">
      <c r="J151" s="38">
        <v>37316</v>
      </c>
      <c r="K151" s="39">
        <v>17097.74027929347</v>
      </c>
      <c r="L151" s="40">
        <v>6000</v>
      </c>
    </row>
    <row r="152" spans="10:12" x14ac:dyDescent="0.25">
      <c r="J152" s="38">
        <v>37347</v>
      </c>
      <c r="K152" s="39">
        <v>16047.637658653755</v>
      </c>
      <c r="L152" s="40">
        <v>6000</v>
      </c>
    </row>
    <row r="153" spans="10:12" x14ac:dyDescent="0.25">
      <c r="J153" s="38">
        <v>37377</v>
      </c>
      <c r="K153" s="39">
        <v>15901.901340941457</v>
      </c>
      <c r="L153" s="40">
        <v>6000</v>
      </c>
    </row>
    <row r="154" spans="10:12" x14ac:dyDescent="0.25">
      <c r="J154" s="38">
        <v>37408</v>
      </c>
      <c r="K154" s="39">
        <v>14749.723443370254</v>
      </c>
      <c r="L154" s="40">
        <v>6000</v>
      </c>
    </row>
    <row r="155" spans="10:12" x14ac:dyDescent="0.25">
      <c r="J155" s="38">
        <v>37438</v>
      </c>
      <c r="K155" s="39">
        <v>13584.432236775927</v>
      </c>
      <c r="L155" s="40">
        <v>6000</v>
      </c>
    </row>
    <row r="156" spans="10:12" x14ac:dyDescent="0.25">
      <c r="J156" s="38">
        <v>37469</v>
      </c>
      <c r="K156" s="39">
        <v>13650.743733669804</v>
      </c>
      <c r="L156" s="40">
        <v>6000</v>
      </c>
    </row>
    <row r="157" spans="10:12" x14ac:dyDescent="0.25">
      <c r="J157" s="38">
        <v>37500</v>
      </c>
      <c r="K157" s="39">
        <v>12148.829960610081</v>
      </c>
      <c r="L157" s="40">
        <v>6000</v>
      </c>
    </row>
    <row r="158" spans="10:12" x14ac:dyDescent="0.25">
      <c r="J158" s="38">
        <v>37530</v>
      </c>
      <c r="K158" s="39">
        <v>13199.081744461919</v>
      </c>
      <c r="L158" s="40">
        <v>6000</v>
      </c>
    </row>
    <row r="159" spans="10:12" x14ac:dyDescent="0.25">
      <c r="J159" s="38">
        <v>37561</v>
      </c>
      <c r="K159" s="39">
        <v>13952.348336158206</v>
      </c>
      <c r="L159" s="40">
        <v>6000</v>
      </c>
    </row>
    <row r="160" spans="10:12" x14ac:dyDescent="0.25">
      <c r="J160" s="38">
        <v>37591</v>
      </c>
      <c r="K160" s="39">
        <v>13110.567266189923</v>
      </c>
      <c r="L160" s="40">
        <v>6000</v>
      </c>
    </row>
    <row r="161" spans="10:12" x14ac:dyDescent="0.25">
      <c r="J161" s="38">
        <v>37622</v>
      </c>
      <c r="K161" s="39">
        <v>12751.145095300753</v>
      </c>
      <c r="L161" s="40">
        <v>6000</v>
      </c>
    </row>
    <row r="162" spans="10:12" x14ac:dyDescent="0.25">
      <c r="J162" s="38">
        <v>37653</v>
      </c>
      <c r="K162" s="39">
        <v>12534.32961613621</v>
      </c>
      <c r="L162" s="40">
        <v>6000</v>
      </c>
    </row>
    <row r="163" spans="10:12" x14ac:dyDescent="0.25">
      <c r="J163" s="38">
        <v>37681</v>
      </c>
      <c r="K163" s="39">
        <v>12639.086135333811</v>
      </c>
      <c r="L163" s="40">
        <v>6000</v>
      </c>
    </row>
    <row r="164" spans="10:12" x14ac:dyDescent="0.25">
      <c r="J164" s="38">
        <v>37712</v>
      </c>
      <c r="K164" s="39">
        <v>13663.409582859395</v>
      </c>
      <c r="L164" s="40">
        <v>6000</v>
      </c>
    </row>
    <row r="165" spans="10:12" x14ac:dyDescent="0.25">
      <c r="J165" s="38">
        <v>37742</v>
      </c>
      <c r="K165" s="39">
        <v>14358.859500240102</v>
      </c>
      <c r="L165" s="40">
        <v>6000</v>
      </c>
    </row>
    <row r="166" spans="10:12" x14ac:dyDescent="0.25">
      <c r="J166" s="38">
        <v>37773</v>
      </c>
      <c r="K166" s="39">
        <v>14521.433587838472</v>
      </c>
      <c r="L166" s="40">
        <v>6000</v>
      </c>
    </row>
    <row r="167" spans="10:12" x14ac:dyDescent="0.25">
      <c r="J167" s="38">
        <v>37803</v>
      </c>
      <c r="K167" s="39">
        <v>14757.025004955824</v>
      </c>
      <c r="L167" s="40">
        <v>6000</v>
      </c>
    </row>
    <row r="168" spans="10:12" x14ac:dyDescent="0.25">
      <c r="J168" s="38">
        <v>37834</v>
      </c>
      <c r="K168" s="39">
        <v>15020.780314100968</v>
      </c>
      <c r="L168" s="40">
        <v>6000</v>
      </c>
    </row>
    <row r="169" spans="10:12" x14ac:dyDescent="0.25">
      <c r="J169" s="38">
        <v>37865</v>
      </c>
      <c r="K169" s="39">
        <v>14841.366638643312</v>
      </c>
      <c r="L169" s="40">
        <v>6000</v>
      </c>
    </row>
    <row r="170" spans="10:12" x14ac:dyDescent="0.25">
      <c r="J170" s="38">
        <v>37895</v>
      </c>
      <c r="K170" s="39">
        <v>15657.070209073219</v>
      </c>
      <c r="L170" s="40">
        <v>6000</v>
      </c>
    </row>
    <row r="171" spans="10:12" x14ac:dyDescent="0.25">
      <c r="J171" s="38">
        <v>37926</v>
      </c>
      <c r="K171" s="39">
        <v>15768.681694305209</v>
      </c>
      <c r="L171" s="40">
        <v>6000</v>
      </c>
    </row>
    <row r="172" spans="10:12" x14ac:dyDescent="0.25">
      <c r="J172" s="38">
        <v>37956</v>
      </c>
      <c r="K172" s="39">
        <v>16569.187351392953</v>
      </c>
      <c r="L172" s="40">
        <v>6000</v>
      </c>
    </row>
    <row r="173" spans="10:12" x14ac:dyDescent="0.25">
      <c r="J173" s="38">
        <v>37987</v>
      </c>
      <c r="K173" s="39">
        <v>16855.443044452437</v>
      </c>
      <c r="L173" s="40">
        <v>6000</v>
      </c>
    </row>
    <row r="174" spans="10:12" x14ac:dyDescent="0.25">
      <c r="J174" s="38">
        <v>38018</v>
      </c>
      <c r="K174" s="39">
        <v>17061.230698096664</v>
      </c>
      <c r="L174" s="40">
        <v>6000</v>
      </c>
    </row>
    <row r="175" spans="10:12" x14ac:dyDescent="0.25">
      <c r="J175" s="38">
        <v>38047</v>
      </c>
      <c r="K175" s="39">
        <v>16782.127403410628</v>
      </c>
      <c r="L175" s="40">
        <v>6000</v>
      </c>
    </row>
    <row r="176" spans="10:12" x14ac:dyDescent="0.25">
      <c r="J176" s="38">
        <v>38078</v>
      </c>
      <c r="K176" s="39">
        <v>16500.342866458475</v>
      </c>
      <c r="L176" s="40">
        <v>6000</v>
      </c>
    </row>
    <row r="177" spans="10:12" x14ac:dyDescent="0.25">
      <c r="J177" s="38">
        <v>38108</v>
      </c>
      <c r="K177" s="39">
        <v>16699.723937789873</v>
      </c>
      <c r="L177" s="40">
        <v>6000</v>
      </c>
    </row>
    <row r="178" spans="10:12" x14ac:dyDescent="0.25">
      <c r="J178" s="38">
        <v>38139</v>
      </c>
      <c r="K178" s="39">
        <v>17000.135249482708</v>
      </c>
      <c r="L178" s="40">
        <v>6000</v>
      </c>
    </row>
    <row r="179" spans="10:12" x14ac:dyDescent="0.25">
      <c r="J179" s="38">
        <v>38169</v>
      </c>
      <c r="K179" s="39">
        <v>16417.191781705311</v>
      </c>
      <c r="L179" s="40">
        <v>6000</v>
      </c>
    </row>
    <row r="180" spans="10:12" x14ac:dyDescent="0.25">
      <c r="J180" s="38">
        <v>38200</v>
      </c>
      <c r="K180" s="39">
        <v>16454.743642709513</v>
      </c>
      <c r="L180" s="40">
        <v>6000</v>
      </c>
    </row>
    <row r="181" spans="10:12" x14ac:dyDescent="0.25">
      <c r="J181" s="38">
        <v>38231</v>
      </c>
      <c r="K181" s="39">
        <v>16608.823816716191</v>
      </c>
      <c r="L181" s="40">
        <v>6000</v>
      </c>
    </row>
    <row r="182" spans="10:12" x14ac:dyDescent="0.25">
      <c r="J182" s="38">
        <v>38261</v>
      </c>
      <c r="K182" s="39">
        <v>16841.583919368699</v>
      </c>
      <c r="L182" s="40">
        <v>6000</v>
      </c>
    </row>
    <row r="183" spans="10:12" x14ac:dyDescent="0.25">
      <c r="J183" s="38">
        <v>38292</v>
      </c>
      <c r="K183" s="39">
        <v>17491.583776212563</v>
      </c>
      <c r="L183" s="40">
        <v>6000</v>
      </c>
    </row>
    <row r="184" spans="10:12" x14ac:dyDescent="0.25">
      <c r="J184" s="38">
        <v>38322</v>
      </c>
      <c r="K184" s="39">
        <v>18059.329330647797</v>
      </c>
      <c r="L184" s="40">
        <v>6000</v>
      </c>
    </row>
    <row r="185" spans="10:12" x14ac:dyDescent="0.25">
      <c r="J185" s="38">
        <v>38353</v>
      </c>
      <c r="K185" s="39">
        <v>17602.600456372111</v>
      </c>
      <c r="L185" s="40">
        <v>6000</v>
      </c>
    </row>
    <row r="186" spans="10:12" x14ac:dyDescent="0.25">
      <c r="J186" s="38">
        <v>38384</v>
      </c>
      <c r="K186" s="39">
        <v>17935.348504677248</v>
      </c>
      <c r="L186" s="40">
        <v>6000</v>
      </c>
    </row>
    <row r="187" spans="10:12" x14ac:dyDescent="0.25">
      <c r="J187" s="38">
        <v>38412</v>
      </c>
      <c r="K187" s="39">
        <v>17592.466686236512</v>
      </c>
      <c r="L187" s="40">
        <v>6000</v>
      </c>
    </row>
    <row r="188" spans="10:12" x14ac:dyDescent="0.25">
      <c r="J188" s="38">
        <v>38443</v>
      </c>
      <c r="K188" s="39">
        <v>17238.707129375609</v>
      </c>
      <c r="L188" s="40">
        <v>6000</v>
      </c>
    </row>
    <row r="189" spans="10:12" x14ac:dyDescent="0.25">
      <c r="J189" s="38">
        <v>38473</v>
      </c>
      <c r="K189" s="39">
        <v>17755.041682821487</v>
      </c>
      <c r="L189" s="40">
        <v>6000</v>
      </c>
    </row>
    <row r="190" spans="10:12" x14ac:dyDescent="0.25">
      <c r="J190" s="38">
        <v>38504</v>
      </c>
      <c r="K190" s="39">
        <v>17752.507785794285</v>
      </c>
      <c r="L190" s="40">
        <v>6000</v>
      </c>
    </row>
    <row r="191" spans="10:12" x14ac:dyDescent="0.25">
      <c r="J191" s="38">
        <v>38534</v>
      </c>
      <c r="K191" s="39">
        <v>18391.035084244122</v>
      </c>
      <c r="L191" s="40">
        <v>6000</v>
      </c>
    </row>
    <row r="192" spans="10:12" x14ac:dyDescent="0.25">
      <c r="J192" s="38">
        <v>38565</v>
      </c>
      <c r="K192" s="39">
        <v>18184.648959778187</v>
      </c>
      <c r="L192" s="40">
        <v>6000</v>
      </c>
    </row>
    <row r="193" spans="10:12" x14ac:dyDescent="0.25">
      <c r="J193" s="38">
        <v>38596</v>
      </c>
      <c r="K193" s="39">
        <v>18311.014534465237</v>
      </c>
      <c r="L193" s="40">
        <v>6000</v>
      </c>
    </row>
    <row r="194" spans="10:12" x14ac:dyDescent="0.25">
      <c r="J194" s="38">
        <v>38626</v>
      </c>
      <c r="K194" s="39">
        <v>17986.16285281811</v>
      </c>
      <c r="L194" s="40">
        <v>6000</v>
      </c>
    </row>
    <row r="195" spans="10:12" x14ac:dyDescent="0.25">
      <c r="J195" s="38">
        <v>38657</v>
      </c>
      <c r="K195" s="39">
        <v>18619.025704365053</v>
      </c>
      <c r="L195" s="40">
        <v>6000</v>
      </c>
    </row>
    <row r="196" spans="10:12" x14ac:dyDescent="0.25">
      <c r="J196" s="38">
        <v>38687</v>
      </c>
      <c r="K196" s="39">
        <v>18601.293893995688</v>
      </c>
      <c r="L196" s="40">
        <v>6000</v>
      </c>
    </row>
    <row r="197" spans="10:12" x14ac:dyDescent="0.25">
      <c r="J197" s="38">
        <v>38718</v>
      </c>
      <c r="K197" s="39">
        <v>19075.00879238296</v>
      </c>
      <c r="L197" s="40">
        <v>6000</v>
      </c>
    </row>
    <row r="198" spans="10:12" x14ac:dyDescent="0.25">
      <c r="J198" s="38">
        <v>38749</v>
      </c>
      <c r="K198" s="39">
        <v>19083.652778173382</v>
      </c>
      <c r="L198" s="40">
        <v>6000</v>
      </c>
    </row>
    <row r="199" spans="10:12" x14ac:dyDescent="0.25">
      <c r="J199" s="38">
        <v>38777</v>
      </c>
      <c r="K199" s="39">
        <v>19295.401372270124</v>
      </c>
      <c r="L199" s="40">
        <v>6000</v>
      </c>
    </row>
    <row r="200" spans="10:12" x14ac:dyDescent="0.25">
      <c r="J200" s="38">
        <v>38808</v>
      </c>
      <c r="K200" s="39">
        <v>19529.949570790639</v>
      </c>
      <c r="L200" s="40">
        <v>6000</v>
      </c>
    </row>
    <row r="201" spans="10:12" x14ac:dyDescent="0.25">
      <c r="J201" s="38">
        <v>38838</v>
      </c>
      <c r="K201" s="39">
        <v>18926.143757669597</v>
      </c>
      <c r="L201" s="40">
        <v>6000</v>
      </c>
    </row>
    <row r="202" spans="10:12" x14ac:dyDescent="0.25">
      <c r="J202" s="38">
        <v>38869</v>
      </c>
      <c r="K202" s="39">
        <v>18927.782690325483</v>
      </c>
      <c r="L202" s="40">
        <v>6000</v>
      </c>
    </row>
    <row r="203" spans="10:12" x14ac:dyDescent="0.25">
      <c r="J203" s="38">
        <v>38899</v>
      </c>
      <c r="K203" s="39">
        <v>19024.047099003186</v>
      </c>
      <c r="L203" s="40">
        <v>6000</v>
      </c>
    </row>
    <row r="204" spans="10:12" x14ac:dyDescent="0.25">
      <c r="J204" s="38">
        <v>38930</v>
      </c>
      <c r="K204" s="39">
        <v>19428.768349243863</v>
      </c>
      <c r="L204" s="40">
        <v>6000</v>
      </c>
    </row>
    <row r="205" spans="10:12" x14ac:dyDescent="0.25">
      <c r="J205" s="38">
        <v>38961</v>
      </c>
      <c r="K205" s="39">
        <v>19906.061272241783</v>
      </c>
      <c r="L205" s="40">
        <v>6000</v>
      </c>
    </row>
    <row r="206" spans="10:12" x14ac:dyDescent="0.25">
      <c r="J206" s="38">
        <v>38991</v>
      </c>
      <c r="K206" s="39">
        <v>20533.261509760454</v>
      </c>
      <c r="L206" s="40">
        <v>6000</v>
      </c>
    </row>
    <row r="207" spans="10:12" x14ac:dyDescent="0.25">
      <c r="J207" s="38">
        <v>39022</v>
      </c>
      <c r="K207" s="39">
        <v>20871.375678544246</v>
      </c>
      <c r="L207" s="40">
        <v>6000</v>
      </c>
    </row>
    <row r="208" spans="10:12" x14ac:dyDescent="0.25">
      <c r="J208" s="38">
        <v>39052</v>
      </c>
      <c r="K208" s="39">
        <v>21134.684421941045</v>
      </c>
      <c r="L208" s="40">
        <v>6000</v>
      </c>
    </row>
    <row r="209" spans="10:12" x14ac:dyDescent="0.25">
      <c r="J209" s="38">
        <v>39083</v>
      </c>
      <c r="K209" s="39">
        <v>21431.817853420696</v>
      </c>
      <c r="L209" s="40">
        <v>6000</v>
      </c>
    </row>
    <row r="210" spans="10:12" x14ac:dyDescent="0.25">
      <c r="J210" s="38">
        <v>39114</v>
      </c>
      <c r="K210" s="39">
        <v>20963.614587876353</v>
      </c>
      <c r="L210" s="40">
        <v>6000</v>
      </c>
    </row>
    <row r="211" spans="10:12" x14ac:dyDescent="0.25">
      <c r="J211" s="38">
        <v>39142</v>
      </c>
      <c r="K211" s="39">
        <v>21172.831102919106</v>
      </c>
      <c r="L211" s="40">
        <v>6000</v>
      </c>
    </row>
    <row r="212" spans="10:12" x14ac:dyDescent="0.25">
      <c r="J212" s="38">
        <v>39173</v>
      </c>
      <c r="K212" s="39">
        <v>22089.417583372957</v>
      </c>
      <c r="L212" s="40">
        <v>6000</v>
      </c>
    </row>
    <row r="213" spans="10:12" x14ac:dyDescent="0.25">
      <c r="J213" s="38">
        <v>39203</v>
      </c>
      <c r="K213" s="39">
        <v>22808.41108836342</v>
      </c>
      <c r="L213" s="40">
        <v>6000</v>
      </c>
    </row>
    <row r="214" spans="10:12" x14ac:dyDescent="0.25">
      <c r="J214" s="38">
        <v>39234</v>
      </c>
      <c r="K214" s="39">
        <v>22402.049087493648</v>
      </c>
      <c r="L214" s="40">
        <v>6000</v>
      </c>
    </row>
    <row r="215" spans="10:12" x14ac:dyDescent="0.25">
      <c r="J215" s="38">
        <v>39264</v>
      </c>
      <c r="K215" s="39">
        <v>21685.58947953039</v>
      </c>
      <c r="L215" s="40">
        <v>6000</v>
      </c>
    </row>
    <row r="216" spans="10:12" x14ac:dyDescent="0.25">
      <c r="J216" s="38">
        <v>39295</v>
      </c>
      <c r="K216" s="39">
        <v>21964.543611004305</v>
      </c>
      <c r="L216" s="40">
        <v>6000</v>
      </c>
    </row>
    <row r="217" spans="10:12" x14ac:dyDescent="0.25">
      <c r="J217" s="38">
        <v>39326</v>
      </c>
      <c r="K217" s="39">
        <v>22750.742668273357</v>
      </c>
      <c r="L217" s="40">
        <v>6000</v>
      </c>
    </row>
    <row r="218" spans="10:12" x14ac:dyDescent="0.25">
      <c r="J218" s="38">
        <v>39356</v>
      </c>
      <c r="K218" s="39">
        <v>23087.961872685828</v>
      </c>
      <c r="L218" s="40">
        <v>6000</v>
      </c>
    </row>
    <row r="219" spans="10:12" x14ac:dyDescent="0.25">
      <c r="J219" s="38">
        <v>39387</v>
      </c>
      <c r="K219" s="39">
        <v>22071.089135056518</v>
      </c>
      <c r="L219" s="40">
        <v>6000</v>
      </c>
    </row>
    <row r="220" spans="10:12" x14ac:dyDescent="0.25">
      <c r="J220" s="38">
        <v>39417</v>
      </c>
      <c r="K220" s="39">
        <v>21880.648543065156</v>
      </c>
      <c r="L220" s="40">
        <v>6000</v>
      </c>
    </row>
    <row r="221" spans="10:12" x14ac:dyDescent="0.25">
      <c r="J221" s="38">
        <v>39448</v>
      </c>
      <c r="K221" s="39">
        <v>20542.352985187244</v>
      </c>
      <c r="L221" s="40">
        <v>6000</v>
      </c>
    </row>
    <row r="222" spans="10:12" x14ac:dyDescent="0.25">
      <c r="J222" s="38">
        <v>39479</v>
      </c>
      <c r="K222" s="39">
        <v>19828.276293065854</v>
      </c>
      <c r="L222" s="40">
        <v>6000</v>
      </c>
    </row>
    <row r="223" spans="10:12" x14ac:dyDescent="0.25">
      <c r="J223" s="38">
        <v>39508</v>
      </c>
      <c r="K223" s="39">
        <v>19710.107229434278</v>
      </c>
      <c r="L223" s="40">
        <v>6000</v>
      </c>
    </row>
    <row r="224" spans="10:12" x14ac:dyDescent="0.25">
      <c r="J224" s="38">
        <v>39539</v>
      </c>
      <c r="K224" s="39">
        <v>20647.257743708946</v>
      </c>
      <c r="L224" s="40">
        <v>6000</v>
      </c>
    </row>
    <row r="225" spans="10:12" x14ac:dyDescent="0.25">
      <c r="J225" s="38">
        <v>39569</v>
      </c>
      <c r="K225" s="39">
        <v>20867.650323596106</v>
      </c>
      <c r="L225" s="40">
        <v>6000</v>
      </c>
    </row>
    <row r="226" spans="10:12" x14ac:dyDescent="0.25">
      <c r="J226" s="38">
        <v>39600</v>
      </c>
      <c r="K226" s="39">
        <v>19073.817334462026</v>
      </c>
      <c r="L226" s="40">
        <v>6000</v>
      </c>
    </row>
    <row r="227" spans="10:12" x14ac:dyDescent="0.25">
      <c r="J227" s="38">
        <v>39630</v>
      </c>
      <c r="K227" s="39">
        <v>18885.761491187164</v>
      </c>
      <c r="L227" s="40">
        <v>6000</v>
      </c>
    </row>
    <row r="228" spans="10:12" x14ac:dyDescent="0.25">
      <c r="J228" s="38">
        <v>39661</v>
      </c>
      <c r="K228" s="39">
        <v>19115.987696812466</v>
      </c>
      <c r="L228" s="40">
        <v>6000</v>
      </c>
    </row>
    <row r="229" spans="10:12" x14ac:dyDescent="0.25">
      <c r="J229" s="38">
        <v>39692</v>
      </c>
      <c r="K229" s="39">
        <v>17380.419765715524</v>
      </c>
      <c r="L229" s="40">
        <v>6000</v>
      </c>
    </row>
    <row r="230" spans="10:12" x14ac:dyDescent="0.25">
      <c r="J230" s="38">
        <v>39722</v>
      </c>
      <c r="K230" s="39">
        <v>14435.750424031319</v>
      </c>
      <c r="L230" s="40">
        <v>6000</v>
      </c>
    </row>
    <row r="231" spans="10:12" x14ac:dyDescent="0.25">
      <c r="J231" s="38">
        <v>39753</v>
      </c>
      <c r="K231" s="39">
        <v>13355.248325859433</v>
      </c>
      <c r="L231" s="40">
        <v>6000</v>
      </c>
    </row>
    <row r="232" spans="10:12" x14ac:dyDescent="0.25">
      <c r="J232" s="38">
        <v>39783</v>
      </c>
      <c r="K232" s="39">
        <v>13459.707427619394</v>
      </c>
      <c r="L232" s="40">
        <v>6000</v>
      </c>
    </row>
    <row r="233" spans="10:12" x14ac:dyDescent="0.25">
      <c r="J233" s="38">
        <v>39814</v>
      </c>
      <c r="K233" s="39">
        <v>12306.78465277702</v>
      </c>
      <c r="L233" s="40">
        <v>6000</v>
      </c>
    </row>
    <row r="234" spans="10:12" x14ac:dyDescent="0.25">
      <c r="J234" s="38">
        <v>39845</v>
      </c>
      <c r="K234" s="39">
        <v>10953.885077642779</v>
      </c>
      <c r="L234" s="40">
        <v>6000</v>
      </c>
    </row>
    <row r="235" spans="10:12" x14ac:dyDescent="0.25">
      <c r="J235" s="38">
        <v>39873</v>
      </c>
      <c r="K235" s="39">
        <v>11889.395735373539</v>
      </c>
      <c r="L235" s="40">
        <v>6000</v>
      </c>
    </row>
    <row r="236" spans="10:12" x14ac:dyDescent="0.25">
      <c r="J236" s="38">
        <v>39904</v>
      </c>
      <c r="K236" s="39">
        <v>13006.108179331379</v>
      </c>
      <c r="L236" s="40">
        <v>6000</v>
      </c>
    </row>
    <row r="237" spans="10:12" x14ac:dyDescent="0.25">
      <c r="J237" s="38">
        <v>39934</v>
      </c>
      <c r="K237" s="39">
        <v>13696.491211644285</v>
      </c>
      <c r="L237" s="40">
        <v>6000</v>
      </c>
    </row>
    <row r="238" spans="10:12" x14ac:dyDescent="0.25">
      <c r="J238" s="38">
        <v>39965</v>
      </c>
      <c r="K238" s="39">
        <v>13699.173347995587</v>
      </c>
      <c r="L238" s="40">
        <v>6000</v>
      </c>
    </row>
    <row r="239" spans="10:12" x14ac:dyDescent="0.25">
      <c r="J239" s="38">
        <v>39995</v>
      </c>
      <c r="K239" s="39">
        <v>14714.853718717355</v>
      </c>
      <c r="L239" s="40">
        <v>6000</v>
      </c>
    </row>
    <row r="240" spans="10:12" x14ac:dyDescent="0.25">
      <c r="J240" s="38">
        <v>40026</v>
      </c>
      <c r="K240" s="39">
        <v>15208.686994163709</v>
      </c>
      <c r="L240" s="40">
        <v>6000</v>
      </c>
    </row>
    <row r="241" spans="10:12" x14ac:dyDescent="0.25">
      <c r="J241" s="38">
        <v>40057</v>
      </c>
      <c r="K241" s="39">
        <v>15751.992178644654</v>
      </c>
      <c r="L241" s="40">
        <v>6000</v>
      </c>
    </row>
    <row r="242" spans="10:12" x14ac:dyDescent="0.25">
      <c r="J242" s="38">
        <v>40087</v>
      </c>
      <c r="K242" s="39">
        <v>15440.70129565702</v>
      </c>
      <c r="L242" s="40">
        <v>6000</v>
      </c>
    </row>
    <row r="243" spans="10:12" x14ac:dyDescent="0.25">
      <c r="J243" s="38">
        <v>40118</v>
      </c>
      <c r="K243" s="39">
        <v>16326.442641816966</v>
      </c>
      <c r="L243" s="40">
        <v>6000</v>
      </c>
    </row>
    <row r="244" spans="10:12" x14ac:dyDescent="0.25">
      <c r="J244" s="38">
        <v>40148</v>
      </c>
      <c r="K244" s="39">
        <v>16616.572853036709</v>
      </c>
      <c r="L244" s="40">
        <v>6000</v>
      </c>
    </row>
    <row r="245" spans="10:12" x14ac:dyDescent="0.25">
      <c r="J245" s="38">
        <v>40179</v>
      </c>
      <c r="K245" s="39">
        <v>16002.187598116914</v>
      </c>
      <c r="L245" s="40">
        <v>6000</v>
      </c>
    </row>
    <row r="246" spans="10:12" x14ac:dyDescent="0.25">
      <c r="J246" s="38">
        <v>40210</v>
      </c>
      <c r="K246" s="39">
        <v>16458.468997657648</v>
      </c>
      <c r="L246" s="40">
        <v>6000</v>
      </c>
    </row>
    <row r="247" spans="10:12" x14ac:dyDescent="0.25">
      <c r="J247" s="38">
        <v>40238</v>
      </c>
      <c r="K247" s="39">
        <v>17426.168152676611</v>
      </c>
      <c r="L247" s="40">
        <v>6000</v>
      </c>
    </row>
    <row r="248" spans="10:12" x14ac:dyDescent="0.25">
      <c r="J248" s="38">
        <v>40269</v>
      </c>
      <c r="K248" s="39">
        <v>17683.364974435564</v>
      </c>
      <c r="L248" s="40">
        <v>6000</v>
      </c>
    </row>
    <row r="249" spans="10:12" x14ac:dyDescent="0.25">
      <c r="J249" s="38">
        <v>40299</v>
      </c>
      <c r="K249" s="39">
        <v>16233.756242848489</v>
      </c>
      <c r="L249" s="40">
        <v>6000</v>
      </c>
    </row>
    <row r="250" spans="10:12" x14ac:dyDescent="0.25">
      <c r="J250" s="38">
        <v>40330</v>
      </c>
      <c r="K250" s="39">
        <v>15359.041813222249</v>
      </c>
      <c r="L250" s="40">
        <v>6000</v>
      </c>
    </row>
    <row r="251" spans="10:12" x14ac:dyDescent="0.25">
      <c r="J251" s="38">
        <v>40360</v>
      </c>
      <c r="K251" s="39">
        <v>16415.403685837304</v>
      </c>
      <c r="L251" s="40">
        <v>6000</v>
      </c>
    </row>
    <row r="252" spans="10:12" x14ac:dyDescent="0.25">
      <c r="J252" s="38">
        <v>40391</v>
      </c>
      <c r="K252" s="39">
        <v>15636.506175252403</v>
      </c>
      <c r="L252" s="40">
        <v>6000</v>
      </c>
    </row>
    <row r="253" spans="10:12" x14ac:dyDescent="0.25">
      <c r="J253" s="38">
        <v>40422</v>
      </c>
      <c r="K253" s="39">
        <v>17005.499537086733</v>
      </c>
      <c r="L253" s="40">
        <v>6000</v>
      </c>
    </row>
    <row r="254" spans="10:12" x14ac:dyDescent="0.25">
      <c r="J254" s="38">
        <v>40452</v>
      </c>
      <c r="K254" s="39">
        <v>17632.254132745085</v>
      </c>
      <c r="L254" s="40">
        <v>6000</v>
      </c>
    </row>
    <row r="255" spans="10:12" x14ac:dyDescent="0.25">
      <c r="J255" s="38">
        <v>40483</v>
      </c>
      <c r="K255" s="39">
        <v>17591.871866262652</v>
      </c>
      <c r="L255" s="40">
        <v>6000</v>
      </c>
    </row>
    <row r="256" spans="10:12" x14ac:dyDescent="0.25">
      <c r="J256" s="38">
        <v>40513</v>
      </c>
      <c r="K256" s="39">
        <v>18740.621811421937</v>
      </c>
      <c r="L256" s="40">
        <v>6000</v>
      </c>
    </row>
    <row r="257" spans="10:12" x14ac:dyDescent="0.25">
      <c r="J257" s="38">
        <v>40544</v>
      </c>
      <c r="K257" s="39">
        <v>19165.013949085325</v>
      </c>
      <c r="L257" s="40">
        <v>6000</v>
      </c>
    </row>
    <row r="258" spans="10:12" x14ac:dyDescent="0.25">
      <c r="J258" s="38">
        <v>40575</v>
      </c>
      <c r="K258" s="39">
        <v>19777.461944924991</v>
      </c>
      <c r="L258" s="40">
        <v>6000</v>
      </c>
    </row>
    <row r="259" spans="10:12" x14ac:dyDescent="0.25">
      <c r="J259" s="38">
        <v>40603</v>
      </c>
      <c r="K259" s="39">
        <v>19756.748747892052</v>
      </c>
      <c r="L259" s="40">
        <v>6000</v>
      </c>
    </row>
    <row r="260" spans="10:12" x14ac:dyDescent="0.25">
      <c r="J260" s="38">
        <v>40634</v>
      </c>
      <c r="K260" s="39">
        <v>20319.724819795705</v>
      </c>
      <c r="L260" s="40">
        <v>6000</v>
      </c>
    </row>
    <row r="261" spans="10:12" x14ac:dyDescent="0.25">
      <c r="J261" s="38">
        <v>40664</v>
      </c>
      <c r="K261" s="39">
        <v>20045.389174766617</v>
      </c>
      <c r="L261" s="40">
        <v>6000</v>
      </c>
    </row>
    <row r="262" spans="10:12" x14ac:dyDescent="0.25">
      <c r="J262" s="38">
        <v>40695</v>
      </c>
      <c r="K262" s="39">
        <v>19679.411258352491</v>
      </c>
      <c r="L262" s="40">
        <v>6000</v>
      </c>
    </row>
    <row r="263" spans="10:12" x14ac:dyDescent="0.25">
      <c r="J263" s="38">
        <v>40725</v>
      </c>
      <c r="K263" s="39">
        <v>19256.807201655694</v>
      </c>
      <c r="L263" s="40">
        <v>6000</v>
      </c>
    </row>
    <row r="264" spans="10:12" x14ac:dyDescent="0.25">
      <c r="J264" s="38">
        <v>40756</v>
      </c>
      <c r="K264" s="39">
        <v>18163.191794460687</v>
      </c>
      <c r="L264" s="40">
        <v>6000</v>
      </c>
    </row>
    <row r="265" spans="10:12" x14ac:dyDescent="0.25">
      <c r="J265" s="38">
        <v>40787</v>
      </c>
      <c r="K265" s="39">
        <v>16859.765037347646</v>
      </c>
      <c r="L265" s="40">
        <v>6000</v>
      </c>
    </row>
    <row r="266" spans="10:12" x14ac:dyDescent="0.25">
      <c r="J266" s="38">
        <v>40817</v>
      </c>
      <c r="K266" s="39">
        <v>18675.950156170551</v>
      </c>
      <c r="L266" s="40">
        <v>6000</v>
      </c>
    </row>
    <row r="267" spans="10:12" x14ac:dyDescent="0.25">
      <c r="J267" s="38">
        <v>40848</v>
      </c>
      <c r="K267" s="39">
        <v>18581.473843360855</v>
      </c>
      <c r="L267" s="40">
        <v>6000</v>
      </c>
    </row>
    <row r="268" spans="10:12" x14ac:dyDescent="0.25">
      <c r="J268" s="38">
        <v>40878</v>
      </c>
      <c r="K268" s="39">
        <v>18740.025173474864</v>
      </c>
      <c r="L268" s="40">
        <v>6000</v>
      </c>
    </row>
    <row r="269" spans="10:12" x14ac:dyDescent="0.25">
      <c r="J269" s="38">
        <v>40909</v>
      </c>
      <c r="K269" s="39">
        <v>19556.772856586795</v>
      </c>
      <c r="L269" s="40">
        <v>6000</v>
      </c>
    </row>
    <row r="270" spans="10:12" x14ac:dyDescent="0.25">
      <c r="J270" s="38">
        <v>40940</v>
      </c>
      <c r="K270" s="39">
        <v>20350.571786964247</v>
      </c>
      <c r="L270" s="40">
        <v>6000</v>
      </c>
    </row>
    <row r="271" spans="10:12" x14ac:dyDescent="0.25">
      <c r="J271" s="38">
        <v>40969</v>
      </c>
      <c r="K271" s="39">
        <v>20988.202303069553</v>
      </c>
      <c r="L271" s="40">
        <v>6000</v>
      </c>
    </row>
    <row r="272" spans="10:12" x14ac:dyDescent="0.25">
      <c r="J272" s="38">
        <v>41000</v>
      </c>
      <c r="K272" s="39">
        <v>20830.844248849688</v>
      </c>
      <c r="L272" s="40">
        <v>6000</v>
      </c>
    </row>
    <row r="273" spans="10:12" x14ac:dyDescent="0.25">
      <c r="J273" s="38">
        <v>41030</v>
      </c>
      <c r="K273" s="39">
        <v>19525.776741107551</v>
      </c>
      <c r="L273" s="40">
        <v>6000</v>
      </c>
    </row>
    <row r="274" spans="10:12" x14ac:dyDescent="0.25">
      <c r="J274" s="38">
        <v>41061</v>
      </c>
      <c r="K274" s="39">
        <v>20298.118491266079</v>
      </c>
      <c r="L274" s="40">
        <v>6000</v>
      </c>
    </row>
    <row r="275" spans="10:12" x14ac:dyDescent="0.25">
      <c r="J275" s="38">
        <v>41091</v>
      </c>
      <c r="K275" s="39">
        <v>20553.825543581272</v>
      </c>
      <c r="L275" s="40">
        <v>6000</v>
      </c>
    </row>
    <row r="276" spans="10:12" x14ac:dyDescent="0.25">
      <c r="J276" s="38">
        <v>41122</v>
      </c>
      <c r="K276" s="39">
        <v>20960.038396140339</v>
      </c>
      <c r="L276" s="40">
        <v>6000</v>
      </c>
    </row>
    <row r="277" spans="10:12" x14ac:dyDescent="0.25">
      <c r="J277" s="38">
        <v>41153</v>
      </c>
      <c r="K277" s="39">
        <v>21468.029108193256</v>
      </c>
      <c r="L277" s="40">
        <v>6000</v>
      </c>
    </row>
    <row r="278" spans="10:12" x14ac:dyDescent="0.25">
      <c r="J278" s="38">
        <v>41183</v>
      </c>
      <c r="K278" s="39">
        <v>21043.189480893503</v>
      </c>
      <c r="L278" s="40">
        <v>6000</v>
      </c>
    </row>
    <row r="279" spans="10:12" x14ac:dyDescent="0.25">
      <c r="J279" s="38">
        <v>41214</v>
      </c>
      <c r="K279" s="39">
        <v>21103.093486487942</v>
      </c>
      <c r="L279" s="40">
        <v>6000</v>
      </c>
    </row>
    <row r="280" spans="10:12" x14ac:dyDescent="0.25">
      <c r="J280" s="38">
        <v>41244</v>
      </c>
      <c r="K280" s="39">
        <v>21252.255014750917</v>
      </c>
      <c r="L280" s="40">
        <v>6000</v>
      </c>
    </row>
    <row r="281" spans="10:12" x14ac:dyDescent="0.25">
      <c r="J281" s="38">
        <v>41275</v>
      </c>
      <c r="K281" s="39">
        <v>22323.965781893476</v>
      </c>
      <c r="L281" s="40">
        <v>6000</v>
      </c>
    </row>
    <row r="282" spans="10:12" x14ac:dyDescent="0.25">
      <c r="J282" s="38">
        <v>41306</v>
      </c>
      <c r="K282" s="39">
        <v>22570.883336053965</v>
      </c>
      <c r="L282" s="40">
        <v>6000</v>
      </c>
    </row>
    <row r="283" spans="10:12" x14ac:dyDescent="0.25">
      <c r="J283" s="38">
        <v>41334</v>
      </c>
      <c r="K283" s="39">
        <v>23383.158045085347</v>
      </c>
      <c r="L283" s="40">
        <v>6000</v>
      </c>
    </row>
    <row r="284" spans="10:12" x14ac:dyDescent="0.25">
      <c r="J284" s="38">
        <v>41365</v>
      </c>
      <c r="K284" s="39">
        <v>23806.060413304971</v>
      </c>
      <c r="L284" s="40">
        <v>6000</v>
      </c>
    </row>
    <row r="285" spans="10:12" x14ac:dyDescent="0.25">
      <c r="J285" s="38">
        <v>41395</v>
      </c>
      <c r="K285" s="39">
        <v>24300.341163486275</v>
      </c>
      <c r="L285" s="40">
        <v>6000</v>
      </c>
    </row>
    <row r="286" spans="10:12" x14ac:dyDescent="0.25">
      <c r="J286" s="38">
        <v>41426</v>
      </c>
      <c r="K286" s="39">
        <v>23935.85301651591</v>
      </c>
      <c r="L286" s="40">
        <v>6000</v>
      </c>
    </row>
    <row r="287" spans="10:12" x14ac:dyDescent="0.25">
      <c r="J287" s="38">
        <v>41456</v>
      </c>
      <c r="K287" s="39">
        <v>25119.770088864316</v>
      </c>
      <c r="L287" s="40">
        <v>6000</v>
      </c>
    </row>
    <row r="288" spans="10:12" x14ac:dyDescent="0.25">
      <c r="J288" s="38">
        <v>41487</v>
      </c>
      <c r="K288" s="39">
        <v>24333.57104649668</v>
      </c>
      <c r="L288" s="40">
        <v>6000</v>
      </c>
    </row>
    <row r="289" spans="10:12" x14ac:dyDescent="0.25">
      <c r="J289" s="38">
        <v>41518</v>
      </c>
      <c r="K289" s="39">
        <v>25057.48318232943</v>
      </c>
      <c r="L289" s="40">
        <v>6000</v>
      </c>
    </row>
    <row r="290" spans="10:12" x14ac:dyDescent="0.25">
      <c r="J290" s="38">
        <v>41548</v>
      </c>
      <c r="K290" s="39">
        <v>26174.940503558439</v>
      </c>
      <c r="L290" s="40">
        <v>6000</v>
      </c>
    </row>
    <row r="291" spans="10:12" x14ac:dyDescent="0.25">
      <c r="J291" s="38">
        <v>41579</v>
      </c>
      <c r="K291" s="39">
        <v>26909.133754765699</v>
      </c>
      <c r="L291" s="40">
        <v>6000</v>
      </c>
    </row>
    <row r="292" spans="10:12" x14ac:dyDescent="0.25">
      <c r="J292" s="38">
        <v>41609</v>
      </c>
      <c r="K292" s="39">
        <v>27543.188064233571</v>
      </c>
      <c r="L292" s="40">
        <v>6000</v>
      </c>
    </row>
    <row r="293" spans="10:12" x14ac:dyDescent="0.25">
      <c r="J293" s="38">
        <v>41640</v>
      </c>
      <c r="K293" s="39">
        <v>26563.121401350683</v>
      </c>
      <c r="L293" s="40">
        <v>6000</v>
      </c>
    </row>
    <row r="294" spans="10:12" x14ac:dyDescent="0.25">
      <c r="J294" s="38">
        <v>41671</v>
      </c>
      <c r="K294" s="39">
        <v>27708.44430308466</v>
      </c>
      <c r="L294" s="40">
        <v>6000</v>
      </c>
    </row>
    <row r="295" spans="10:12" x14ac:dyDescent="0.25">
      <c r="J295" s="38">
        <v>41699</v>
      </c>
      <c r="K295" s="39">
        <v>27900.523827731908</v>
      </c>
      <c r="L295" s="40">
        <v>6000</v>
      </c>
    </row>
    <row r="296" spans="10:12" x14ac:dyDescent="0.25">
      <c r="J296" s="38">
        <v>41730</v>
      </c>
      <c r="K296" s="39">
        <v>28073.529088002098</v>
      </c>
      <c r="L296" s="40">
        <v>6000</v>
      </c>
    </row>
    <row r="297" spans="10:12" x14ac:dyDescent="0.25">
      <c r="J297" s="38">
        <v>41760</v>
      </c>
      <c r="K297" s="39">
        <v>28663.92326567577</v>
      </c>
      <c r="L297" s="40">
        <v>6000</v>
      </c>
    </row>
    <row r="298" spans="10:12" x14ac:dyDescent="0.25">
      <c r="J298" s="38">
        <v>41791</v>
      </c>
      <c r="K298" s="39">
        <v>29210.20982191887</v>
      </c>
      <c r="L298" s="40">
        <v>6000</v>
      </c>
    </row>
    <row r="299" spans="10:12" x14ac:dyDescent="0.25">
      <c r="J299" s="38">
        <v>41821</v>
      </c>
      <c r="K299" s="39">
        <v>28769.724806542003</v>
      </c>
      <c r="L299" s="40">
        <v>6000</v>
      </c>
    </row>
    <row r="300" spans="10:12" x14ac:dyDescent="0.25">
      <c r="J300" s="38">
        <v>41852</v>
      </c>
      <c r="K300" s="39">
        <v>29853.057295290706</v>
      </c>
      <c r="L300" s="40">
        <v>6000</v>
      </c>
    </row>
    <row r="301" spans="10:12" x14ac:dyDescent="0.25">
      <c r="J301" s="38">
        <v>41883</v>
      </c>
      <c r="K301" s="39">
        <v>29389.921823800771</v>
      </c>
      <c r="L301" s="40">
        <v>6000</v>
      </c>
    </row>
    <row r="302" spans="10:12" x14ac:dyDescent="0.25">
      <c r="J302" s="38">
        <v>41913</v>
      </c>
      <c r="K302" s="39">
        <v>30071.810942521985</v>
      </c>
      <c r="L302" s="40">
        <v>6000</v>
      </c>
    </row>
    <row r="303" spans="10:12" x14ac:dyDescent="0.25">
      <c r="J303" s="38">
        <v>41944</v>
      </c>
      <c r="K303" s="39">
        <v>30809.580385465255</v>
      </c>
      <c r="L303" s="40">
        <v>6000</v>
      </c>
    </row>
    <row r="304" spans="10:12" x14ac:dyDescent="0.25">
      <c r="J304" s="38">
        <v>41974</v>
      </c>
      <c r="K304" s="39">
        <v>30680.531750538881</v>
      </c>
      <c r="L304" s="40">
        <v>6000</v>
      </c>
    </row>
    <row r="305" spans="10:12" x14ac:dyDescent="0.25">
      <c r="J305" s="38">
        <v>42005</v>
      </c>
      <c r="K305" s="39">
        <v>29728.18332292205</v>
      </c>
      <c r="L305" s="40">
        <v>6000</v>
      </c>
    </row>
    <row r="306" spans="10:12" x14ac:dyDescent="0.25">
      <c r="J306" s="38">
        <v>42036</v>
      </c>
      <c r="K306" s="39">
        <v>31360.037953418228</v>
      </c>
      <c r="L306" s="40">
        <v>6000</v>
      </c>
    </row>
    <row r="307" spans="10:12" x14ac:dyDescent="0.25">
      <c r="J307" s="38">
        <v>42064</v>
      </c>
      <c r="K307" s="39">
        <v>30814.495380361113</v>
      </c>
      <c r="L307" s="40">
        <v>6000</v>
      </c>
    </row>
    <row r="308" spans="10:12" x14ac:dyDescent="0.25">
      <c r="J308" s="38">
        <v>42095</v>
      </c>
      <c r="K308" s="39">
        <v>31077.060140571932</v>
      </c>
      <c r="L308" s="40">
        <v>6000</v>
      </c>
    </row>
    <row r="309" spans="10:12" x14ac:dyDescent="0.25">
      <c r="J309" s="38">
        <v>42125</v>
      </c>
      <c r="K309" s="39">
        <v>31403.101462166778</v>
      </c>
      <c r="L309" s="40">
        <v>6000</v>
      </c>
    </row>
    <row r="310" spans="10:12" x14ac:dyDescent="0.25">
      <c r="J310" s="38">
        <v>42156</v>
      </c>
      <c r="K310" s="39">
        <v>30743.269782656567</v>
      </c>
      <c r="L310" s="40">
        <v>6000</v>
      </c>
    </row>
    <row r="311" spans="10:12" x14ac:dyDescent="0.25">
      <c r="J311" s="38">
        <v>42186</v>
      </c>
      <c r="K311" s="39">
        <v>31350.204327680087</v>
      </c>
      <c r="L311" s="40">
        <v>6000</v>
      </c>
    </row>
    <row r="312" spans="10:12" x14ac:dyDescent="0.25">
      <c r="J312" s="38">
        <v>42217</v>
      </c>
      <c r="K312" s="39">
        <v>29388.282891144885</v>
      </c>
      <c r="L312" s="40">
        <v>6000</v>
      </c>
    </row>
    <row r="313" spans="10:12" x14ac:dyDescent="0.25">
      <c r="J313" s="38">
        <v>42248</v>
      </c>
      <c r="K313" s="39">
        <v>28611.17347642799</v>
      </c>
      <c r="L313" s="40">
        <v>6000</v>
      </c>
    </row>
    <row r="314" spans="10:12" x14ac:dyDescent="0.25">
      <c r="J314" s="38">
        <v>42278</v>
      </c>
      <c r="K314" s="39">
        <v>30985.417854285479</v>
      </c>
      <c r="L314" s="40">
        <v>6000</v>
      </c>
    </row>
    <row r="315" spans="10:12" x14ac:dyDescent="0.25">
      <c r="J315" s="38">
        <v>42309</v>
      </c>
      <c r="K315" s="39">
        <v>31001.061439290796</v>
      </c>
      <c r="L315" s="40">
        <v>6000</v>
      </c>
    </row>
    <row r="316" spans="10:12" x14ac:dyDescent="0.25">
      <c r="J316" s="38">
        <v>42339</v>
      </c>
      <c r="K316" s="39">
        <v>30457.607091597729</v>
      </c>
      <c r="L316" s="40">
        <v>6000</v>
      </c>
    </row>
    <row r="317" spans="10:12" x14ac:dyDescent="0.25">
      <c r="J317" s="38">
        <v>42370</v>
      </c>
      <c r="K317" s="39">
        <v>28912.330589280024</v>
      </c>
      <c r="L317" s="40">
        <v>6000</v>
      </c>
    </row>
    <row r="318" spans="10:12" x14ac:dyDescent="0.25">
      <c r="J318" s="38">
        <v>42401</v>
      </c>
      <c r="K318" s="39">
        <v>28792.97006772751</v>
      </c>
      <c r="L318" s="40">
        <v>6000</v>
      </c>
    </row>
    <row r="319" spans="10:12" x14ac:dyDescent="0.25">
      <c r="J319" s="38">
        <v>42430</v>
      </c>
      <c r="K319" s="39">
        <v>30693.050254489564</v>
      </c>
      <c r="L319" s="40">
        <v>6000</v>
      </c>
    </row>
    <row r="320" spans="10:12" x14ac:dyDescent="0.25">
      <c r="J320" s="38">
        <v>42461</v>
      </c>
      <c r="K320" s="39">
        <v>30775.903027719898</v>
      </c>
      <c r="L320" s="40">
        <v>6000</v>
      </c>
    </row>
    <row r="321" spans="10:12" x14ac:dyDescent="0.25">
      <c r="J321" s="38">
        <v>42491</v>
      </c>
      <c r="K321" s="39">
        <v>31247.53150381492</v>
      </c>
      <c r="L321" s="40">
        <v>6000</v>
      </c>
    </row>
    <row r="322" spans="10:12" x14ac:dyDescent="0.25">
      <c r="J322" s="38">
        <v>42522</v>
      </c>
      <c r="K322" s="39">
        <v>31275.995540240172</v>
      </c>
      <c r="L322" s="40">
        <v>6000</v>
      </c>
    </row>
    <row r="323" spans="10:12" x14ac:dyDescent="0.25">
      <c r="J323" s="38">
        <v>42552</v>
      </c>
      <c r="K323" s="39">
        <v>32389.727521422465</v>
      </c>
      <c r="L323" s="40">
        <v>6000</v>
      </c>
    </row>
    <row r="324" spans="10:12" x14ac:dyDescent="0.25">
      <c r="J324" s="38">
        <v>42583</v>
      </c>
      <c r="K324" s="39">
        <v>32350.236568463504</v>
      </c>
      <c r="L324" s="40">
        <v>6000</v>
      </c>
    </row>
    <row r="325" spans="10:12" x14ac:dyDescent="0.25">
      <c r="J325" s="38">
        <v>42614</v>
      </c>
      <c r="K325" s="39">
        <v>32310.301791617439</v>
      </c>
      <c r="L325" s="40">
        <v>6000</v>
      </c>
    </row>
    <row r="326" spans="10:12" x14ac:dyDescent="0.25">
      <c r="J326" s="38">
        <v>42644</v>
      </c>
      <c r="K326" s="39">
        <v>31682.652231587766</v>
      </c>
      <c r="L326" s="40">
        <v>6000</v>
      </c>
    </row>
    <row r="327" spans="10:12" x14ac:dyDescent="0.25">
      <c r="J327" s="38">
        <v>42675</v>
      </c>
      <c r="K327" s="39">
        <v>32765.39173323724</v>
      </c>
      <c r="L327" s="40">
        <v>6000</v>
      </c>
    </row>
    <row r="328" spans="10:12" x14ac:dyDescent="0.25">
      <c r="J328" s="38">
        <v>42705</v>
      </c>
      <c r="K328" s="39">
        <v>33361.746836462007</v>
      </c>
      <c r="L328" s="40">
        <v>6000</v>
      </c>
    </row>
    <row r="329" spans="10:12" x14ac:dyDescent="0.25">
      <c r="J329" s="38">
        <v>42736</v>
      </c>
      <c r="K329" s="39">
        <v>33958.400266111021</v>
      </c>
      <c r="L329" s="40">
        <v>6000</v>
      </c>
    </row>
    <row r="330" spans="10:12" x14ac:dyDescent="0.25">
      <c r="J330" s="38">
        <v>42767</v>
      </c>
      <c r="K330" s="39">
        <v>35221.590284007318</v>
      </c>
      <c r="L330" s="40">
        <v>6000</v>
      </c>
    </row>
    <row r="331" spans="10:12" x14ac:dyDescent="0.25">
      <c r="J331" s="38">
        <v>42795</v>
      </c>
      <c r="K331" s="39">
        <v>35207.882140108915</v>
      </c>
      <c r="L331" s="40">
        <v>6000</v>
      </c>
    </row>
    <row r="332" spans="10:12" x14ac:dyDescent="0.25">
      <c r="J332" s="38">
        <v>42826</v>
      </c>
      <c r="K332" s="39">
        <v>35527.964339224462</v>
      </c>
      <c r="L332" s="40">
        <v>6000</v>
      </c>
    </row>
    <row r="333" spans="10:12" x14ac:dyDescent="0.25">
      <c r="J333" s="38">
        <v>42856</v>
      </c>
      <c r="K333" s="39">
        <v>35939.24498583794</v>
      </c>
      <c r="L333" s="40">
        <v>6000</v>
      </c>
    </row>
    <row r="334" spans="10:12" x14ac:dyDescent="0.25">
      <c r="J334" s="38">
        <v>42887</v>
      </c>
      <c r="K334" s="39">
        <v>36112.248428134917</v>
      </c>
      <c r="L334" s="40">
        <v>6000</v>
      </c>
    </row>
    <row r="335" spans="10:12" x14ac:dyDescent="0.25">
      <c r="J335" s="38">
        <v>42917</v>
      </c>
      <c r="K335" s="39">
        <v>36810.978043702024</v>
      </c>
      <c r="L335" s="40">
        <v>6000</v>
      </c>
    </row>
    <row r="336" spans="10:12" x14ac:dyDescent="0.25">
      <c r="J336" s="38">
        <v>42948</v>
      </c>
      <c r="K336" s="39">
        <v>36831.092769913259</v>
      </c>
      <c r="L336" s="40">
        <v>6000</v>
      </c>
    </row>
    <row r="337" spans="10:12" x14ac:dyDescent="0.25">
      <c r="J337" s="38">
        <v>42979</v>
      </c>
      <c r="K337" s="39">
        <v>37542.042563006798</v>
      </c>
      <c r="L337" s="40">
        <v>6000</v>
      </c>
    </row>
    <row r="338" spans="10:12" x14ac:dyDescent="0.25">
      <c r="J338" s="38">
        <v>43009</v>
      </c>
      <c r="K338" s="39">
        <v>38375.030483972536</v>
      </c>
      <c r="L338" s="40">
        <v>6000</v>
      </c>
    </row>
    <row r="339" spans="10:12" x14ac:dyDescent="0.25">
      <c r="J339" s="38">
        <v>43040</v>
      </c>
      <c r="K339" s="39">
        <v>38517.787247895896</v>
      </c>
      <c r="L339" s="40">
        <v>6000</v>
      </c>
    </row>
    <row r="340" spans="10:12" x14ac:dyDescent="0.25">
      <c r="J340" s="38">
        <v>43070</v>
      </c>
      <c r="K340" s="39">
        <v>39840.586566007398</v>
      </c>
      <c r="L340" s="40">
        <v>6000</v>
      </c>
    </row>
    <row r="341" spans="10:12" x14ac:dyDescent="0.25">
      <c r="J341" s="38">
        <v>43101</v>
      </c>
      <c r="K341" s="39">
        <v>42078.779103580026</v>
      </c>
      <c r="L341" s="40">
        <v>6000</v>
      </c>
    </row>
    <row r="342" spans="10:12" x14ac:dyDescent="0.25">
      <c r="J342" s="38">
        <v>43132</v>
      </c>
      <c r="K342" s="39">
        <v>42051.508328147502</v>
      </c>
      <c r="L342" s="40">
        <v>6000</v>
      </c>
    </row>
    <row r="343" spans="10:12" x14ac:dyDescent="0.25">
      <c r="J343" s="38">
        <v>43160</v>
      </c>
      <c r="K343" s="39">
        <v>39352.71423101356</v>
      </c>
      <c r="L343" s="40">
        <v>6000</v>
      </c>
    </row>
    <row r="344" spans="10:12" x14ac:dyDescent="0.25">
      <c r="J344" s="38">
        <v>43191</v>
      </c>
      <c r="K344" s="39">
        <v>39459.705411827512</v>
      </c>
      <c r="L344" s="40">
        <v>6000</v>
      </c>
    </row>
    <row r="345" spans="10:12" x14ac:dyDescent="0.25">
      <c r="J345" s="38">
        <v>43221</v>
      </c>
      <c r="K345" s="39">
        <v>40312.364220215961</v>
      </c>
      <c r="L345" s="40">
        <v>6000</v>
      </c>
    </row>
    <row r="346" spans="10:12" x14ac:dyDescent="0.25">
      <c r="J346" s="38">
        <v>43252</v>
      </c>
      <c r="K346" s="39">
        <v>40507.574264936069</v>
      </c>
      <c r="L346" s="40">
        <v>6000</v>
      </c>
    </row>
    <row r="347" spans="10:12" x14ac:dyDescent="0.25">
      <c r="J347" s="38">
        <v>43282</v>
      </c>
      <c r="K347" s="39">
        <v>41966.72012871167</v>
      </c>
      <c r="L347" s="40">
        <v>6000</v>
      </c>
    </row>
    <row r="348" spans="10:12" x14ac:dyDescent="0.25">
      <c r="J348" s="38">
        <v>43313</v>
      </c>
      <c r="K348" s="39">
        <v>43236.767854503596</v>
      </c>
      <c r="L348" s="40">
        <v>6000</v>
      </c>
    </row>
    <row r="349" spans="10:12" x14ac:dyDescent="0.25">
      <c r="J349" s="38">
        <v>43344</v>
      </c>
      <c r="K349" s="39">
        <v>43422.438949061958</v>
      </c>
      <c r="L349" s="40">
        <v>6000</v>
      </c>
    </row>
    <row r="350" spans="10:12" x14ac:dyDescent="0.25">
      <c r="J350" s="38">
        <v>43374</v>
      </c>
      <c r="K350" s="39">
        <v>40408.775959231156</v>
      </c>
      <c r="L350" s="40">
        <v>6000</v>
      </c>
    </row>
    <row r="351" spans="10:12" x14ac:dyDescent="0.25">
      <c r="J351" s="38">
        <v>43405</v>
      </c>
      <c r="K351" s="39">
        <v>41130.450706487733</v>
      </c>
      <c r="L351" s="40">
        <v>6000</v>
      </c>
    </row>
    <row r="352" spans="10:12" x14ac:dyDescent="0.25">
      <c r="J352" s="38">
        <v>43435</v>
      </c>
      <c r="K352" s="39">
        <v>37355.625667289241</v>
      </c>
      <c r="L352" s="40">
        <v>6000</v>
      </c>
    </row>
    <row r="353" spans="10:12" x14ac:dyDescent="0.25">
      <c r="J353" s="38">
        <v>43466</v>
      </c>
      <c r="K353" s="39">
        <v>40294.930721369419</v>
      </c>
      <c r="L353" s="40">
        <v>6000</v>
      </c>
    </row>
    <row r="354" spans="10:12" x14ac:dyDescent="0.25">
      <c r="J354" s="38">
        <v>43497</v>
      </c>
      <c r="K354" s="39">
        <v>41492.854249139054</v>
      </c>
      <c r="L354" s="40">
        <v>6000</v>
      </c>
    </row>
    <row r="355" spans="10:12" x14ac:dyDescent="0.25">
      <c r="J355" s="38">
        <v>43525</v>
      </c>
      <c r="K355" s="39">
        <v>42236.582799660209</v>
      </c>
      <c r="L355" s="40">
        <v>6000</v>
      </c>
    </row>
    <row r="356" spans="10:12" x14ac:dyDescent="0.25">
      <c r="J356" s="38">
        <v>43556</v>
      </c>
      <c r="K356" s="39">
        <v>43897.050629793768</v>
      </c>
      <c r="L356" s="40">
        <v>6000</v>
      </c>
    </row>
    <row r="357" spans="10:12" x14ac:dyDescent="0.25">
      <c r="J357" s="38">
        <v>43586</v>
      </c>
      <c r="K357" s="39">
        <v>41009.602233464677</v>
      </c>
      <c r="L357" s="40">
        <v>6000</v>
      </c>
    </row>
    <row r="358" spans="10:12" x14ac:dyDescent="0.25">
      <c r="J358" s="38">
        <v>43617</v>
      </c>
      <c r="K358" s="39">
        <v>43836.400837941546</v>
      </c>
      <c r="L358" s="40">
        <v>6000</v>
      </c>
    </row>
    <row r="359" spans="10:12" x14ac:dyDescent="0.25">
      <c r="J359" s="38">
        <v>43647</v>
      </c>
      <c r="K359" s="39">
        <v>44411.891777849458</v>
      </c>
      <c r="L359" s="40">
        <v>6000</v>
      </c>
    </row>
    <row r="360" spans="10:12" x14ac:dyDescent="0.25">
      <c r="J360" s="38">
        <v>43678</v>
      </c>
      <c r="K360" s="39">
        <v>43608.408384945986</v>
      </c>
      <c r="L360" s="40">
        <v>6000</v>
      </c>
    </row>
    <row r="361" spans="10:12" x14ac:dyDescent="0.25">
      <c r="J361" s="38">
        <v>43709</v>
      </c>
      <c r="K361" s="39">
        <v>44357.652204256497</v>
      </c>
      <c r="L361" s="40">
        <v>6000</v>
      </c>
    </row>
    <row r="362" spans="10:12" x14ac:dyDescent="0.25">
      <c r="J362" s="38">
        <v>43739</v>
      </c>
      <c r="K362" s="39">
        <v>45263.957584237258</v>
      </c>
      <c r="L362" s="40">
        <v>6000</v>
      </c>
    </row>
    <row r="363" spans="10:12" x14ac:dyDescent="0.25">
      <c r="J363" s="38">
        <v>43770</v>
      </c>
      <c r="K363" s="39">
        <v>46805.061241970463</v>
      </c>
      <c r="L363" s="40">
        <v>6000</v>
      </c>
    </row>
    <row r="364" spans="10:12" x14ac:dyDescent="0.25">
      <c r="J364" s="38">
        <v>43800</v>
      </c>
      <c r="K364" s="39">
        <v>48143.209469510883</v>
      </c>
      <c r="L364" s="40">
        <v>6000</v>
      </c>
    </row>
    <row r="365" spans="10:12" x14ac:dyDescent="0.25">
      <c r="J365" s="38">
        <v>43831</v>
      </c>
      <c r="K365" s="39">
        <v>48064.827867289299</v>
      </c>
      <c r="L365" s="40">
        <v>6000</v>
      </c>
    </row>
    <row r="366" spans="10:12" x14ac:dyDescent="0.25">
      <c r="J366" s="38">
        <v>43862</v>
      </c>
      <c r="K366" s="39">
        <v>44022.071942977396</v>
      </c>
      <c r="L366" s="40">
        <v>6000</v>
      </c>
    </row>
    <row r="367" spans="10:12" x14ac:dyDescent="0.25">
      <c r="J367" s="38">
        <v>43891</v>
      </c>
      <c r="K367" s="39">
        <v>38514.06189131784</v>
      </c>
      <c r="L367" s="40">
        <v>6000</v>
      </c>
    </row>
    <row r="368" spans="10:12" x14ac:dyDescent="0.25">
      <c r="J368" s="38">
        <v>43922</v>
      </c>
      <c r="K368" s="39">
        <v>43399.341027760085</v>
      </c>
      <c r="L368" s="40">
        <v>6000</v>
      </c>
    </row>
    <row r="369" spans="10:12" x14ac:dyDescent="0.25">
      <c r="J369" s="38">
        <v>43952</v>
      </c>
      <c r="K369" s="39">
        <v>45364.542161783262</v>
      </c>
      <c r="L369" s="40">
        <v>6000</v>
      </c>
    </row>
    <row r="370" spans="10:12" x14ac:dyDescent="0.25">
      <c r="J370" s="38">
        <v>43983</v>
      </c>
      <c r="K370" s="39">
        <v>46198.723350726767</v>
      </c>
      <c r="L370" s="40">
        <v>6000</v>
      </c>
    </row>
    <row r="371" spans="10:12" x14ac:dyDescent="0.25">
      <c r="J371" s="38">
        <v>44013</v>
      </c>
      <c r="K371" s="39">
        <v>48744.334058061242</v>
      </c>
      <c r="L371" s="40">
        <v>6000</v>
      </c>
    </row>
    <row r="372" spans="10:12" x14ac:dyDescent="0.25">
      <c r="J372" s="38">
        <v>44044</v>
      </c>
      <c r="K372" s="39">
        <v>52159.589587185357</v>
      </c>
      <c r="L372" s="40">
        <v>6000</v>
      </c>
    </row>
    <row r="373" spans="10:12" x14ac:dyDescent="0.25">
      <c r="J373" s="38">
        <v>44075</v>
      </c>
      <c r="K373" s="39">
        <v>50113.474762340462</v>
      </c>
      <c r="L373" s="40">
        <v>6000</v>
      </c>
    </row>
    <row r="374" spans="10:12" x14ac:dyDescent="0.25">
      <c r="J374" s="38">
        <v>44105</v>
      </c>
      <c r="K374" s="39">
        <v>48727.046082755041</v>
      </c>
      <c r="L374" s="40">
        <v>6000</v>
      </c>
    </row>
    <row r="375" spans="10:12" x14ac:dyDescent="0.25">
      <c r="J375" s="38">
        <v>44136</v>
      </c>
      <c r="K375" s="39">
        <v>53967.427217027136</v>
      </c>
      <c r="L375" s="40">
        <v>6000</v>
      </c>
    </row>
    <row r="376" spans="10:12" x14ac:dyDescent="0.25">
      <c r="J376" s="38">
        <v>44166</v>
      </c>
      <c r="K376" s="39">
        <v>55970.776858849153</v>
      </c>
      <c r="L376" s="40">
        <v>6000</v>
      </c>
    </row>
    <row r="377" spans="10:12" x14ac:dyDescent="0.25">
      <c r="J377" s="38">
        <v>44197</v>
      </c>
      <c r="K377" s="39">
        <v>55347.449304753434</v>
      </c>
      <c r="L377" s="40">
        <v>6000</v>
      </c>
    </row>
    <row r="378" spans="10:12" x14ac:dyDescent="0.25">
      <c r="J378" s="38">
        <v>44228</v>
      </c>
      <c r="K378" s="39">
        <v>56791.544587154276</v>
      </c>
      <c r="L378" s="40">
        <v>6000</v>
      </c>
    </row>
    <row r="379" spans="10:12" x14ac:dyDescent="0.25">
      <c r="J379" s="38">
        <v>44256</v>
      </c>
      <c r="K379" s="39">
        <v>59201.700078879316</v>
      </c>
      <c r="L379" s="40">
        <v>6000</v>
      </c>
    </row>
    <row r="380" spans="10:12" x14ac:dyDescent="0.25">
      <c r="J380" s="38">
        <v>44287</v>
      </c>
      <c r="K380" s="39">
        <v>62305.368229836415</v>
      </c>
      <c r="L380" s="40">
        <v>6000</v>
      </c>
    </row>
    <row r="381" spans="10:12" x14ac:dyDescent="0.25">
      <c r="J381" s="38">
        <v>44317</v>
      </c>
      <c r="K381" s="39">
        <v>62647.205926747411</v>
      </c>
      <c r="L381" s="40">
        <v>6000</v>
      </c>
    </row>
    <row r="382" spans="10:12" x14ac:dyDescent="0.25">
      <c r="J382" s="38">
        <v>44348</v>
      </c>
      <c r="K382" s="39">
        <v>64038.851558476999</v>
      </c>
      <c r="L382" s="40">
        <v>6000</v>
      </c>
    </row>
    <row r="383" spans="10:12" x14ac:dyDescent="0.25">
      <c r="J383" s="38">
        <v>44378</v>
      </c>
      <c r="K383" s="39">
        <v>65495.610864876267</v>
      </c>
      <c r="L383" s="40">
        <v>6000</v>
      </c>
    </row>
    <row r="384" spans="10:12" x14ac:dyDescent="0.25">
      <c r="J384" s="38">
        <v>44409</v>
      </c>
      <c r="K384" s="39">
        <v>67394.355886753256</v>
      </c>
      <c r="L384" s="40">
        <v>6000</v>
      </c>
    </row>
    <row r="385" spans="10:12" x14ac:dyDescent="0.25">
      <c r="J385" s="38">
        <v>44440</v>
      </c>
      <c r="K385" s="39">
        <v>64188.462395280891</v>
      </c>
      <c r="L385" s="40">
        <v>6000</v>
      </c>
    </row>
    <row r="386" spans="10:12" x14ac:dyDescent="0.25">
      <c r="J386" s="38">
        <v>44470</v>
      </c>
      <c r="K386" s="39">
        <v>68626.698937946683</v>
      </c>
      <c r="L386" s="40">
        <v>6000</v>
      </c>
    </row>
    <row r="387" spans="10:12" x14ac:dyDescent="0.25">
      <c r="J387" s="38">
        <v>44501</v>
      </c>
      <c r="K387" s="39">
        <v>68054.784192568812</v>
      </c>
      <c r="L387" s="40">
        <v>6000</v>
      </c>
    </row>
  </sheetData>
  <mergeCells count="1">
    <mergeCell ref="B2:D2"/>
  </mergeCells>
  <phoneticPr fontId="25" type="noConversion"/>
  <hyperlinks>
    <hyperlink ref="B4" r:id="rId2" display="Inflation Calculator" xr:uid="{00000000-0004-0000-0000-000000000000}"/>
  </hyperlinks>
  <pageMargins left="0.7" right="0.7" top="0.75" bottom="0.75" header="0.3" footer="0.3"/>
  <pageSetup orientation="portrait" verticalDpi="598"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Data!$B$2:$B$843</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2FDBC-7BD3-40A0-A4E8-40BB515E4F9A}">
  <dimension ref="A1:M864"/>
  <sheetViews>
    <sheetView workbookViewId="0"/>
  </sheetViews>
  <sheetFormatPr defaultRowHeight="15" x14ac:dyDescent="0.25"/>
  <cols>
    <col min="1" max="1" width="8.5703125" bestFit="1" customWidth="1"/>
    <col min="2" max="2" width="7.85546875" bestFit="1" customWidth="1"/>
    <col min="3" max="6" width="8.140625" bestFit="1" customWidth="1"/>
    <col min="7" max="7" width="8.5703125" bestFit="1" customWidth="1"/>
    <col min="8" max="8" width="11" bestFit="1" customWidth="1"/>
    <col min="9" max="9" width="12" bestFit="1" customWidth="1"/>
    <col min="10" max="10" width="19.5703125" bestFit="1" customWidth="1"/>
    <col min="11" max="11" width="15.7109375" bestFit="1" customWidth="1"/>
    <col min="12" max="12" width="10.85546875" bestFit="1" customWidth="1"/>
    <col min="13" max="13" width="21.85546875" bestFit="1" customWidth="1"/>
  </cols>
  <sheetData>
    <row r="1" spans="1:13" x14ac:dyDescent="0.25">
      <c r="A1" t="s">
        <v>5</v>
      </c>
      <c r="B1" t="s">
        <v>0</v>
      </c>
      <c r="C1" t="s">
        <v>1</v>
      </c>
      <c r="D1" t="s">
        <v>2</v>
      </c>
      <c r="E1" t="s">
        <v>3</v>
      </c>
      <c r="F1" t="s">
        <v>4</v>
      </c>
      <c r="G1" t="s">
        <v>12</v>
      </c>
      <c r="H1" t="s">
        <v>7</v>
      </c>
      <c r="I1" t="s">
        <v>8</v>
      </c>
      <c r="J1" t="s">
        <v>24</v>
      </c>
      <c r="K1" t="s">
        <v>14</v>
      </c>
      <c r="L1" t="s">
        <v>25</v>
      </c>
      <c r="M1" t="s">
        <v>27</v>
      </c>
    </row>
    <row r="2" spans="1:13" x14ac:dyDescent="0.25">
      <c r="A2" t="s">
        <v>6</v>
      </c>
      <c r="B2" s="37">
        <v>18264</v>
      </c>
      <c r="C2" s="1">
        <v>16.66</v>
      </c>
      <c r="D2" s="1">
        <v>17.09</v>
      </c>
      <c r="E2" s="1">
        <v>16.649999999999999</v>
      </c>
      <c r="F2" s="1">
        <v>17.049999</v>
      </c>
      <c r="G2">
        <f>IFERROR(IF(SPX[[#This Row],[Date]]=StartMonth,InvtTime*12,IF(G1&gt;0,G1-1,0)),0)</f>
        <v>0</v>
      </c>
      <c r="H2" s="2">
        <f>IF(SPX[[#This Row],[Count]]&gt;0,ROUND(AmountPerYear/12,2),0)</f>
        <v>0</v>
      </c>
      <c r="I2" s="1">
        <f>SPX[[#This Row],[Invested]]/SPX[[#This Row],[Close]]</f>
        <v>0</v>
      </c>
      <c r="J2" s="1">
        <f>SUM(I$2:I2)</f>
        <v>0</v>
      </c>
      <c r="K2" s="32">
        <f>+SPX[[#This Row],[Cumulated Shares]]*SPX[[#This Row],[Close]]</f>
        <v>0</v>
      </c>
      <c r="L2">
        <f>IF(SPX[[#This Row],[Current Value]]&gt;0,1,0)</f>
        <v>0</v>
      </c>
      <c r="M2" s="34">
        <f ca="1">IFERROR(SPX[[#This Row],[Invested]]+OFFSET(SPX[[#This Row],[Invested]],-1,,,6),0)</f>
        <v>0</v>
      </c>
    </row>
    <row r="3" spans="1:13" x14ac:dyDescent="0.25">
      <c r="A3" t="s">
        <v>6</v>
      </c>
      <c r="B3" s="37">
        <v>18295</v>
      </c>
      <c r="C3" s="1">
        <v>17.049999</v>
      </c>
      <c r="D3" s="1">
        <v>17.350000000000001</v>
      </c>
      <c r="E3" s="1">
        <v>16.989999999999998</v>
      </c>
      <c r="F3" s="1">
        <v>17.219999000000001</v>
      </c>
      <c r="G3">
        <f>IFERROR(IF(SPX[[#This Row],[Date]]=StartMonth,InvtTime*12,IF(G2&gt;0,G2-1,0)),0)</f>
        <v>0</v>
      </c>
      <c r="H3" s="2">
        <f>IF(SPX[[#This Row],[Count]]&gt;0,ROUND(AmountPerYear/12,2),0)</f>
        <v>0</v>
      </c>
      <c r="I3" s="1">
        <f>SPX[[#This Row],[Invested]]/SPX[[#This Row],[Close]]</f>
        <v>0</v>
      </c>
      <c r="J3" s="1">
        <f>SUM(I$2:I3)</f>
        <v>0</v>
      </c>
      <c r="K3" s="32">
        <f>+SPX[[#This Row],[Cumulated Shares]]*SPX[[#This Row],[Close]]</f>
        <v>0</v>
      </c>
      <c r="L3">
        <f>IF(SPX[[#This Row],[Current Value]]&gt;0,1,0)</f>
        <v>0</v>
      </c>
      <c r="M3" s="34">
        <f ca="1">IFERROR(SPX[[#This Row],[Invested]]+OFFSET(SPX[[#This Row],[Invested]],-1,,,6),0)</f>
        <v>0</v>
      </c>
    </row>
    <row r="4" spans="1:13" x14ac:dyDescent="0.25">
      <c r="A4" t="s">
        <v>6</v>
      </c>
      <c r="B4" s="37">
        <v>18323</v>
      </c>
      <c r="C4" s="1">
        <v>17.239999999999998</v>
      </c>
      <c r="D4" s="1">
        <v>17.610001</v>
      </c>
      <c r="E4" s="1">
        <v>17.07</v>
      </c>
      <c r="F4" s="1">
        <v>17.290001</v>
      </c>
      <c r="G4">
        <f>IFERROR(IF(SPX[[#This Row],[Date]]=StartMonth,InvtTime*12,IF(G3&gt;0,G3-1,0)),0)</f>
        <v>0</v>
      </c>
      <c r="H4" s="2">
        <f>IF(SPX[[#This Row],[Count]]&gt;0,ROUND(AmountPerYear/12,2),0)</f>
        <v>0</v>
      </c>
      <c r="I4" s="1">
        <f>SPX[[#This Row],[Invested]]/SPX[[#This Row],[Close]]</f>
        <v>0</v>
      </c>
      <c r="J4" s="1">
        <f>SUM(I$2:I4)</f>
        <v>0</v>
      </c>
      <c r="K4" s="32">
        <f>+SPX[[#This Row],[Cumulated Shares]]*SPX[[#This Row],[Close]]</f>
        <v>0</v>
      </c>
      <c r="L4">
        <f>IF(SPX[[#This Row],[Current Value]]&gt;0,1,0)</f>
        <v>0</v>
      </c>
      <c r="M4" s="34">
        <f ca="1">IFERROR(SPX[[#This Row],[Invested]]+OFFSET(SPX[[#This Row],[Invested]],-1,,,6),0)</f>
        <v>0</v>
      </c>
    </row>
    <row r="5" spans="1:13" x14ac:dyDescent="0.25">
      <c r="A5" t="s">
        <v>6</v>
      </c>
      <c r="B5" s="37">
        <v>18354</v>
      </c>
      <c r="C5" s="1">
        <v>17.34</v>
      </c>
      <c r="D5" s="1">
        <v>18.07</v>
      </c>
      <c r="E5" s="1">
        <v>17.34</v>
      </c>
      <c r="F5" s="1">
        <v>18.07</v>
      </c>
      <c r="G5">
        <f>IFERROR(IF(SPX[[#This Row],[Date]]=StartMonth,InvtTime*12,IF(G4&gt;0,G4-1,0)),0)</f>
        <v>0</v>
      </c>
      <c r="H5" s="2">
        <f>IF(SPX[[#This Row],[Count]]&gt;0,ROUND(AmountPerYear/12,2),0)</f>
        <v>0</v>
      </c>
      <c r="I5" s="1">
        <f>SPX[[#This Row],[Invested]]/SPX[[#This Row],[Close]]</f>
        <v>0</v>
      </c>
      <c r="J5" s="1">
        <f>SUM(I$2:I5)</f>
        <v>0</v>
      </c>
      <c r="K5" s="32">
        <f>+SPX[[#This Row],[Cumulated Shares]]*SPX[[#This Row],[Close]]</f>
        <v>0</v>
      </c>
      <c r="L5">
        <f>IF(SPX[[#This Row],[Current Value]]&gt;0,1,0)</f>
        <v>0</v>
      </c>
      <c r="M5" s="34">
        <f ca="1">IFERROR(SPX[[#This Row],[Invested]]+OFFSET(SPX[[#This Row],[Invested]],-1,,,6),0)</f>
        <v>0</v>
      </c>
    </row>
    <row r="6" spans="1:13" x14ac:dyDescent="0.25">
      <c r="A6" t="s">
        <v>6</v>
      </c>
      <c r="B6" s="37">
        <v>18384</v>
      </c>
      <c r="C6" s="1">
        <v>18.219999000000001</v>
      </c>
      <c r="D6" s="1">
        <v>18.780000999999999</v>
      </c>
      <c r="E6" s="1">
        <v>18.110001</v>
      </c>
      <c r="F6" s="1">
        <v>18.780000999999999</v>
      </c>
      <c r="G6">
        <f>IFERROR(IF(SPX[[#This Row],[Date]]=StartMonth,InvtTime*12,IF(G5&gt;0,G5-1,0)),0)</f>
        <v>0</v>
      </c>
      <c r="H6" s="2">
        <f>IF(SPX[[#This Row],[Count]]&gt;0,ROUND(AmountPerYear/12,2),0)</f>
        <v>0</v>
      </c>
      <c r="I6" s="1">
        <f>SPX[[#This Row],[Invested]]/SPX[[#This Row],[Close]]</f>
        <v>0</v>
      </c>
      <c r="J6" s="1">
        <f>SUM(I$2:I6)</f>
        <v>0</v>
      </c>
      <c r="K6" s="32">
        <f>+SPX[[#This Row],[Cumulated Shares]]*SPX[[#This Row],[Close]]</f>
        <v>0</v>
      </c>
      <c r="L6">
        <f>IF(SPX[[#This Row],[Current Value]]&gt;0,1,0)</f>
        <v>0</v>
      </c>
      <c r="M6" s="34">
        <f ca="1">IFERROR(SPX[[#This Row],[Invested]]+OFFSET(SPX[[#This Row],[Invested]],-1,,,6),0)</f>
        <v>0</v>
      </c>
    </row>
    <row r="7" spans="1:13" x14ac:dyDescent="0.25">
      <c r="A7" t="s">
        <v>6</v>
      </c>
      <c r="B7" s="37">
        <v>18415</v>
      </c>
      <c r="C7" s="1">
        <v>18.77</v>
      </c>
      <c r="D7" s="1">
        <v>19.399999999999999</v>
      </c>
      <c r="E7" s="1">
        <v>17.440000999999999</v>
      </c>
      <c r="F7" s="1">
        <v>17.690000999999999</v>
      </c>
      <c r="G7">
        <f>IFERROR(IF(SPX[[#This Row],[Date]]=StartMonth,InvtTime*12,IF(G6&gt;0,G6-1,0)),0)</f>
        <v>0</v>
      </c>
      <c r="H7" s="2">
        <f>IF(SPX[[#This Row],[Count]]&gt;0,ROUND(AmountPerYear/12,2),0)</f>
        <v>0</v>
      </c>
      <c r="I7" s="1">
        <f>SPX[[#This Row],[Invested]]/SPX[[#This Row],[Close]]</f>
        <v>0</v>
      </c>
      <c r="J7" s="1">
        <f>SUM(I$2:I7)</f>
        <v>0</v>
      </c>
      <c r="K7" s="32">
        <f>+SPX[[#This Row],[Cumulated Shares]]*SPX[[#This Row],[Close]]</f>
        <v>0</v>
      </c>
      <c r="L7">
        <f>IF(SPX[[#This Row],[Current Value]]&gt;0,1,0)</f>
        <v>0</v>
      </c>
      <c r="M7" s="34">
        <f ca="1">IFERROR(SPX[[#This Row],[Invested]]+OFFSET(SPX[[#This Row],[Invested]],-1,,,6),0)</f>
        <v>0</v>
      </c>
    </row>
    <row r="8" spans="1:13" x14ac:dyDescent="0.25">
      <c r="A8" t="s">
        <v>6</v>
      </c>
      <c r="B8" s="37">
        <v>18445</v>
      </c>
      <c r="C8" s="1">
        <v>17.639999</v>
      </c>
      <c r="D8" s="1">
        <v>17.91</v>
      </c>
      <c r="E8" s="1">
        <v>16.68</v>
      </c>
      <c r="F8" s="1">
        <v>17.84</v>
      </c>
      <c r="G8">
        <f>IFERROR(IF(SPX[[#This Row],[Date]]=StartMonth,InvtTime*12,IF(G7&gt;0,G7-1,0)),0)</f>
        <v>0</v>
      </c>
      <c r="H8" s="2">
        <f>IF(SPX[[#This Row],[Count]]&gt;0,ROUND(AmountPerYear/12,2),0)</f>
        <v>0</v>
      </c>
      <c r="I8" s="1">
        <f>SPX[[#This Row],[Invested]]/SPX[[#This Row],[Close]]</f>
        <v>0</v>
      </c>
      <c r="J8" s="1">
        <f>SUM(I$2:I8)</f>
        <v>0</v>
      </c>
      <c r="K8" s="32">
        <f>+SPX[[#This Row],[Cumulated Shares]]*SPX[[#This Row],[Close]]</f>
        <v>0</v>
      </c>
      <c r="L8">
        <f>IF(SPX[[#This Row],[Current Value]]&gt;0,1,0)</f>
        <v>0</v>
      </c>
      <c r="M8" s="34">
        <f ca="1">IFERROR(SPX[[#This Row],[Invested]]+OFFSET(SPX[[#This Row],[Invested]],-1,,,6),0)</f>
        <v>0</v>
      </c>
    </row>
    <row r="9" spans="1:13" x14ac:dyDescent="0.25">
      <c r="A9" t="s">
        <v>6</v>
      </c>
      <c r="B9" s="37">
        <v>18476</v>
      </c>
      <c r="C9" s="1">
        <v>18.02</v>
      </c>
      <c r="D9" s="1">
        <v>18.82</v>
      </c>
      <c r="E9" s="1">
        <v>17.950001</v>
      </c>
      <c r="F9" s="1">
        <v>18.420000000000002</v>
      </c>
      <c r="G9">
        <f>IFERROR(IF(SPX[[#This Row],[Date]]=StartMonth,InvtTime*12,IF(G8&gt;0,G8-1,0)),0)</f>
        <v>0</v>
      </c>
      <c r="H9" s="2">
        <f>IF(SPX[[#This Row],[Count]]&gt;0,ROUND(AmountPerYear/12,2),0)</f>
        <v>0</v>
      </c>
      <c r="I9" s="1">
        <f>SPX[[#This Row],[Invested]]/SPX[[#This Row],[Close]]</f>
        <v>0</v>
      </c>
      <c r="J9" s="1">
        <f>SUM(I$2:I9)</f>
        <v>0</v>
      </c>
      <c r="K9" s="32">
        <f>+SPX[[#This Row],[Cumulated Shares]]*SPX[[#This Row],[Close]]</f>
        <v>0</v>
      </c>
      <c r="L9">
        <f>IF(SPX[[#This Row],[Current Value]]&gt;0,1,0)</f>
        <v>0</v>
      </c>
      <c r="M9" s="34">
        <f ca="1">IFERROR(SPX[[#This Row],[Invested]]+OFFSET(SPX[[#This Row],[Invested]],-1,,,6),0)</f>
        <v>0</v>
      </c>
    </row>
    <row r="10" spans="1:13" x14ac:dyDescent="0.25">
      <c r="A10" t="s">
        <v>6</v>
      </c>
      <c r="B10" s="37">
        <v>18507</v>
      </c>
      <c r="C10" s="1">
        <v>18.549999</v>
      </c>
      <c r="D10" s="1">
        <v>19.450001</v>
      </c>
      <c r="E10" s="1">
        <v>18.540001</v>
      </c>
      <c r="F10" s="1">
        <v>19.450001</v>
      </c>
      <c r="G10">
        <f>IFERROR(IF(SPX[[#This Row],[Date]]=StartMonth,InvtTime*12,IF(G9&gt;0,G9-1,0)),0)</f>
        <v>0</v>
      </c>
      <c r="H10" s="2">
        <f>IF(SPX[[#This Row],[Count]]&gt;0,ROUND(AmountPerYear/12,2),0)</f>
        <v>0</v>
      </c>
      <c r="I10" s="1">
        <f>SPX[[#This Row],[Invested]]/SPX[[#This Row],[Close]]</f>
        <v>0</v>
      </c>
      <c r="J10" s="1">
        <f>SUM(I$2:I10)</f>
        <v>0</v>
      </c>
      <c r="K10" s="32">
        <f>+SPX[[#This Row],[Cumulated Shares]]*SPX[[#This Row],[Close]]</f>
        <v>0</v>
      </c>
      <c r="L10">
        <f>IF(SPX[[#This Row],[Current Value]]&gt;0,1,0)</f>
        <v>0</v>
      </c>
      <c r="M10" s="34">
        <f ca="1">IFERROR(SPX[[#This Row],[Invested]]+OFFSET(SPX[[#This Row],[Invested]],-1,,,6),0)</f>
        <v>0</v>
      </c>
    </row>
    <row r="11" spans="1:13" x14ac:dyDescent="0.25">
      <c r="A11" t="s">
        <v>6</v>
      </c>
      <c r="B11" s="37">
        <v>18537</v>
      </c>
      <c r="C11" s="1">
        <v>19.690000999999999</v>
      </c>
      <c r="D11" s="1">
        <v>20.16</v>
      </c>
      <c r="E11" s="1">
        <v>19.530000999999999</v>
      </c>
      <c r="F11" s="1">
        <v>19.530000999999999</v>
      </c>
      <c r="G11">
        <f>IFERROR(IF(SPX[[#This Row],[Date]]=StartMonth,InvtTime*12,IF(G10&gt;0,G10-1,0)),0)</f>
        <v>0</v>
      </c>
      <c r="H11" s="2">
        <f>IF(SPX[[#This Row],[Count]]&gt;0,ROUND(AmountPerYear/12,2),0)</f>
        <v>0</v>
      </c>
      <c r="I11" s="1">
        <f>SPX[[#This Row],[Invested]]/SPX[[#This Row],[Close]]</f>
        <v>0</v>
      </c>
      <c r="J11" s="1">
        <f>SUM(I$2:I11)</f>
        <v>0</v>
      </c>
      <c r="K11" s="32">
        <f>+SPX[[#This Row],[Cumulated Shares]]*SPX[[#This Row],[Close]]</f>
        <v>0</v>
      </c>
      <c r="L11">
        <f>IF(SPX[[#This Row],[Current Value]]&gt;0,1,0)</f>
        <v>0</v>
      </c>
      <c r="M11" s="34">
        <f ca="1">IFERROR(SPX[[#This Row],[Invested]]+OFFSET(SPX[[#This Row],[Invested]],-1,,,6),0)</f>
        <v>0</v>
      </c>
    </row>
    <row r="12" spans="1:13" x14ac:dyDescent="0.25">
      <c r="A12" t="s">
        <v>6</v>
      </c>
      <c r="B12" s="37">
        <v>18568</v>
      </c>
      <c r="C12" s="1">
        <v>19.559999000000001</v>
      </c>
      <c r="D12" s="1">
        <v>20.32</v>
      </c>
      <c r="E12" s="1">
        <v>19.360001</v>
      </c>
      <c r="F12" s="1">
        <v>19.510000000000002</v>
      </c>
      <c r="G12">
        <f>IFERROR(IF(SPX[[#This Row],[Date]]=StartMonth,InvtTime*12,IF(G11&gt;0,G11-1,0)),0)</f>
        <v>0</v>
      </c>
      <c r="H12" s="2">
        <f>IF(SPX[[#This Row],[Count]]&gt;0,ROUND(AmountPerYear/12,2),0)</f>
        <v>0</v>
      </c>
      <c r="I12" s="1">
        <f>SPX[[#This Row],[Invested]]/SPX[[#This Row],[Close]]</f>
        <v>0</v>
      </c>
      <c r="J12" s="1">
        <f>SUM(I$2:I12)</f>
        <v>0</v>
      </c>
      <c r="K12" s="32">
        <f>+SPX[[#This Row],[Cumulated Shares]]*SPX[[#This Row],[Close]]</f>
        <v>0</v>
      </c>
      <c r="L12">
        <f>IF(SPX[[#This Row],[Current Value]]&gt;0,1,0)</f>
        <v>0</v>
      </c>
      <c r="M12" s="34">
        <f ca="1">IFERROR(SPX[[#This Row],[Invested]]+OFFSET(SPX[[#This Row],[Invested]],-1,,,6),0)</f>
        <v>0</v>
      </c>
    </row>
    <row r="13" spans="1:13" x14ac:dyDescent="0.25">
      <c r="A13" t="s">
        <v>6</v>
      </c>
      <c r="B13" s="37">
        <v>18598</v>
      </c>
      <c r="C13" s="1">
        <v>19.66</v>
      </c>
      <c r="D13" s="1">
        <v>20.43</v>
      </c>
      <c r="E13" s="1">
        <v>19</v>
      </c>
      <c r="F13" s="1">
        <v>20.41</v>
      </c>
      <c r="G13">
        <f>IFERROR(IF(SPX[[#This Row],[Date]]=StartMonth,InvtTime*12,IF(G12&gt;0,G12-1,0)),0)</f>
        <v>0</v>
      </c>
      <c r="H13" s="2">
        <f>IF(SPX[[#This Row],[Count]]&gt;0,ROUND(AmountPerYear/12,2),0)</f>
        <v>0</v>
      </c>
      <c r="I13" s="1">
        <f>SPX[[#This Row],[Invested]]/SPX[[#This Row],[Close]]</f>
        <v>0</v>
      </c>
      <c r="J13" s="1">
        <f>SUM(I$2:I13)</f>
        <v>0</v>
      </c>
      <c r="K13" s="32">
        <f>+SPX[[#This Row],[Cumulated Shares]]*SPX[[#This Row],[Close]]</f>
        <v>0</v>
      </c>
      <c r="L13">
        <f>IF(SPX[[#This Row],[Current Value]]&gt;0,1,0)</f>
        <v>0</v>
      </c>
      <c r="M13" s="34">
        <f ca="1">IFERROR(SPX[[#This Row],[Invested]]+OFFSET(SPX[[#This Row],[Invested]],-1,,,6),0)</f>
        <v>0</v>
      </c>
    </row>
    <row r="14" spans="1:13" x14ac:dyDescent="0.25">
      <c r="A14" t="s">
        <v>6</v>
      </c>
      <c r="B14" s="37">
        <v>18629</v>
      </c>
      <c r="C14" s="1">
        <v>20.77</v>
      </c>
      <c r="D14" s="1">
        <v>21.74</v>
      </c>
      <c r="E14" s="1">
        <v>20.690000999999999</v>
      </c>
      <c r="F14" s="1">
        <v>21.66</v>
      </c>
      <c r="G14">
        <f>IFERROR(IF(SPX[[#This Row],[Date]]=StartMonth,InvtTime*12,IF(G13&gt;0,G13-1,0)),0)</f>
        <v>0</v>
      </c>
      <c r="H14" s="2">
        <f>IF(SPX[[#This Row],[Count]]&gt;0,ROUND(AmountPerYear/12,2),0)</f>
        <v>0</v>
      </c>
      <c r="I14" s="1">
        <f>SPX[[#This Row],[Invested]]/SPX[[#This Row],[Close]]</f>
        <v>0</v>
      </c>
      <c r="J14" s="1">
        <f>SUM(I$2:I14)</f>
        <v>0</v>
      </c>
      <c r="K14" s="32">
        <f>+SPX[[#This Row],[Cumulated Shares]]*SPX[[#This Row],[Close]]</f>
        <v>0</v>
      </c>
      <c r="L14">
        <f>IF(SPX[[#This Row],[Current Value]]&gt;0,1,0)</f>
        <v>0</v>
      </c>
      <c r="M14" s="34">
        <f ca="1">IFERROR(SPX[[#This Row],[Invested]]+OFFSET(SPX[[#This Row],[Invested]],-1,,,6),0)</f>
        <v>0</v>
      </c>
    </row>
    <row r="15" spans="1:13" x14ac:dyDescent="0.25">
      <c r="A15" t="s">
        <v>6</v>
      </c>
      <c r="B15" s="37">
        <v>18660</v>
      </c>
      <c r="C15" s="1">
        <v>21.77</v>
      </c>
      <c r="D15" s="1">
        <v>22.209999</v>
      </c>
      <c r="E15" s="1">
        <v>21.76</v>
      </c>
      <c r="F15" s="1">
        <v>21.799999</v>
      </c>
      <c r="G15">
        <f>IFERROR(IF(SPX[[#This Row],[Date]]=StartMonth,InvtTime*12,IF(G14&gt;0,G14-1,0)),0)</f>
        <v>0</v>
      </c>
      <c r="H15" s="2">
        <f>IF(SPX[[#This Row],[Count]]&gt;0,ROUND(AmountPerYear/12,2),0)</f>
        <v>0</v>
      </c>
      <c r="I15" s="1">
        <f>SPX[[#This Row],[Invested]]/SPX[[#This Row],[Close]]</f>
        <v>0</v>
      </c>
      <c r="J15" s="1">
        <f>SUM(I$2:I15)</f>
        <v>0</v>
      </c>
      <c r="K15" s="32">
        <f>+SPX[[#This Row],[Cumulated Shares]]*SPX[[#This Row],[Close]]</f>
        <v>0</v>
      </c>
      <c r="L15">
        <f>IF(SPX[[#This Row],[Current Value]]&gt;0,1,0)</f>
        <v>0</v>
      </c>
      <c r="M15" s="34">
        <f ca="1">IFERROR(SPX[[#This Row],[Invested]]+OFFSET(SPX[[#This Row],[Invested]],-1,,,6),0)</f>
        <v>0</v>
      </c>
    </row>
    <row r="16" spans="1:13" x14ac:dyDescent="0.25">
      <c r="A16" t="s">
        <v>6</v>
      </c>
      <c r="B16" s="37">
        <v>18688</v>
      </c>
      <c r="C16" s="1">
        <v>21.85</v>
      </c>
      <c r="D16" s="1">
        <v>21.950001</v>
      </c>
      <c r="E16" s="1">
        <v>21.25</v>
      </c>
      <c r="F16" s="1">
        <v>21.4</v>
      </c>
      <c r="G16">
        <f>IFERROR(IF(SPX[[#This Row],[Date]]=StartMonth,InvtTime*12,IF(G15&gt;0,G15-1,0)),0)</f>
        <v>0</v>
      </c>
      <c r="H16" s="2">
        <f>IF(SPX[[#This Row],[Count]]&gt;0,ROUND(AmountPerYear/12,2),0)</f>
        <v>0</v>
      </c>
      <c r="I16" s="1">
        <f>SPX[[#This Row],[Invested]]/SPX[[#This Row],[Close]]</f>
        <v>0</v>
      </c>
      <c r="J16" s="1">
        <f>SUM(I$2:I16)</f>
        <v>0</v>
      </c>
      <c r="K16" s="32">
        <f>+SPX[[#This Row],[Cumulated Shares]]*SPX[[#This Row],[Close]]</f>
        <v>0</v>
      </c>
      <c r="L16">
        <f>IF(SPX[[#This Row],[Current Value]]&gt;0,1,0)</f>
        <v>0</v>
      </c>
      <c r="M16" s="34">
        <f ca="1">IFERROR(SPX[[#This Row],[Invested]]+OFFSET(SPX[[#This Row],[Invested]],-1,,,6),0)</f>
        <v>0</v>
      </c>
    </row>
    <row r="17" spans="1:13" x14ac:dyDescent="0.25">
      <c r="A17" t="s">
        <v>6</v>
      </c>
      <c r="B17" s="37">
        <v>18719</v>
      </c>
      <c r="C17" s="1">
        <v>21.32</v>
      </c>
      <c r="D17" s="1">
        <v>22.43</v>
      </c>
      <c r="E17" s="1">
        <v>21.26</v>
      </c>
      <c r="F17" s="1">
        <v>22.43</v>
      </c>
      <c r="G17">
        <f>IFERROR(IF(SPX[[#This Row],[Date]]=StartMonth,InvtTime*12,IF(G16&gt;0,G16-1,0)),0)</f>
        <v>0</v>
      </c>
      <c r="H17" s="2">
        <f>IF(SPX[[#This Row],[Count]]&gt;0,ROUND(AmountPerYear/12,2),0)</f>
        <v>0</v>
      </c>
      <c r="I17" s="1">
        <f>SPX[[#This Row],[Invested]]/SPX[[#This Row],[Close]]</f>
        <v>0</v>
      </c>
      <c r="J17" s="1">
        <f>SUM(I$2:I17)</f>
        <v>0</v>
      </c>
      <c r="K17" s="32">
        <f>+SPX[[#This Row],[Cumulated Shares]]*SPX[[#This Row],[Close]]</f>
        <v>0</v>
      </c>
      <c r="L17">
        <f>IF(SPX[[#This Row],[Current Value]]&gt;0,1,0)</f>
        <v>0</v>
      </c>
      <c r="M17" s="34">
        <f ca="1">IFERROR(SPX[[#This Row],[Invested]]+OFFSET(SPX[[#This Row],[Invested]],-1,,,6),0)</f>
        <v>0</v>
      </c>
    </row>
    <row r="18" spans="1:13" x14ac:dyDescent="0.25">
      <c r="A18" t="s">
        <v>6</v>
      </c>
      <c r="B18" s="37">
        <v>18749</v>
      </c>
      <c r="C18" s="1">
        <v>22.530000999999999</v>
      </c>
      <c r="D18" s="1">
        <v>22.809999000000001</v>
      </c>
      <c r="E18" s="1">
        <v>21.030000999999999</v>
      </c>
      <c r="F18" s="1">
        <v>21.52</v>
      </c>
      <c r="G18">
        <f>IFERROR(IF(SPX[[#This Row],[Date]]=StartMonth,InvtTime*12,IF(G17&gt;0,G17-1,0)),0)</f>
        <v>0</v>
      </c>
      <c r="H18" s="2">
        <f>IF(SPX[[#This Row],[Count]]&gt;0,ROUND(AmountPerYear/12,2),0)</f>
        <v>0</v>
      </c>
      <c r="I18" s="1">
        <f>SPX[[#This Row],[Invested]]/SPX[[#This Row],[Close]]</f>
        <v>0</v>
      </c>
      <c r="J18" s="1">
        <f>SUM(I$2:I18)</f>
        <v>0</v>
      </c>
      <c r="K18" s="32">
        <f>+SPX[[#This Row],[Cumulated Shares]]*SPX[[#This Row],[Close]]</f>
        <v>0</v>
      </c>
      <c r="L18">
        <f>IF(SPX[[#This Row],[Current Value]]&gt;0,1,0)</f>
        <v>0</v>
      </c>
      <c r="M18" s="34">
        <f ca="1">IFERROR(SPX[[#This Row],[Invested]]+OFFSET(SPX[[#This Row],[Invested]],-1,,,6),0)</f>
        <v>0</v>
      </c>
    </row>
    <row r="19" spans="1:13" x14ac:dyDescent="0.25">
      <c r="A19" t="s">
        <v>6</v>
      </c>
      <c r="B19" s="37">
        <v>18780</v>
      </c>
      <c r="C19" s="1">
        <v>21.48</v>
      </c>
      <c r="D19" s="1">
        <v>22.049999</v>
      </c>
      <c r="E19" s="1">
        <v>20.959999</v>
      </c>
      <c r="F19" s="1">
        <v>20.959999</v>
      </c>
      <c r="G19">
        <f>IFERROR(IF(SPX[[#This Row],[Date]]=StartMonth,InvtTime*12,IF(G18&gt;0,G18-1,0)),0)</f>
        <v>0</v>
      </c>
      <c r="H19" s="2">
        <f>IF(SPX[[#This Row],[Count]]&gt;0,ROUND(AmountPerYear/12,2),0)</f>
        <v>0</v>
      </c>
      <c r="I19" s="1">
        <f>SPX[[#This Row],[Invested]]/SPX[[#This Row],[Close]]</f>
        <v>0</v>
      </c>
      <c r="J19" s="1">
        <f>SUM(I$2:I19)</f>
        <v>0</v>
      </c>
      <c r="K19" s="32">
        <f>+SPX[[#This Row],[Cumulated Shares]]*SPX[[#This Row],[Close]]</f>
        <v>0</v>
      </c>
      <c r="L19">
        <f>IF(SPX[[#This Row],[Current Value]]&gt;0,1,0)</f>
        <v>0</v>
      </c>
      <c r="M19" s="34">
        <f ca="1">IFERROR(SPX[[#This Row],[Invested]]+OFFSET(SPX[[#This Row],[Invested]],-1,,,6),0)</f>
        <v>0</v>
      </c>
    </row>
    <row r="20" spans="1:13" x14ac:dyDescent="0.25">
      <c r="A20" t="s">
        <v>6</v>
      </c>
      <c r="B20" s="37">
        <v>18810</v>
      </c>
      <c r="C20" s="1">
        <v>21.1</v>
      </c>
      <c r="D20" s="1">
        <v>22.629999000000002</v>
      </c>
      <c r="E20" s="1">
        <v>21.1</v>
      </c>
      <c r="F20" s="1">
        <v>22.4</v>
      </c>
      <c r="G20">
        <f>IFERROR(IF(SPX[[#This Row],[Date]]=StartMonth,InvtTime*12,IF(G19&gt;0,G19-1,0)),0)</f>
        <v>0</v>
      </c>
      <c r="H20" s="2">
        <f>IF(SPX[[#This Row],[Count]]&gt;0,ROUND(AmountPerYear/12,2),0)</f>
        <v>0</v>
      </c>
      <c r="I20" s="1">
        <f>SPX[[#This Row],[Invested]]/SPX[[#This Row],[Close]]</f>
        <v>0</v>
      </c>
      <c r="J20" s="1">
        <f>SUM(I$2:I20)</f>
        <v>0</v>
      </c>
      <c r="K20" s="32">
        <f>+SPX[[#This Row],[Cumulated Shares]]*SPX[[#This Row],[Close]]</f>
        <v>0</v>
      </c>
      <c r="L20">
        <f>IF(SPX[[#This Row],[Current Value]]&gt;0,1,0)</f>
        <v>0</v>
      </c>
      <c r="M20" s="34">
        <f ca="1">IFERROR(SPX[[#This Row],[Invested]]+OFFSET(SPX[[#This Row],[Invested]],-1,,,6),0)</f>
        <v>0</v>
      </c>
    </row>
    <row r="21" spans="1:13" x14ac:dyDescent="0.25">
      <c r="A21" t="s">
        <v>6</v>
      </c>
      <c r="B21" s="37">
        <v>18841</v>
      </c>
      <c r="C21" s="1">
        <v>22.51</v>
      </c>
      <c r="D21" s="1">
        <v>23.280000999999999</v>
      </c>
      <c r="E21" s="1">
        <v>22.51</v>
      </c>
      <c r="F21" s="1">
        <v>23.280000999999999</v>
      </c>
      <c r="G21">
        <f>IFERROR(IF(SPX[[#This Row],[Date]]=StartMonth,InvtTime*12,IF(G20&gt;0,G20-1,0)),0)</f>
        <v>0</v>
      </c>
      <c r="H21" s="2">
        <f>IF(SPX[[#This Row],[Count]]&gt;0,ROUND(AmountPerYear/12,2),0)</f>
        <v>0</v>
      </c>
      <c r="I21" s="1">
        <f>SPX[[#This Row],[Invested]]/SPX[[#This Row],[Close]]</f>
        <v>0</v>
      </c>
      <c r="J21" s="1">
        <f>SUM(I$2:I21)</f>
        <v>0</v>
      </c>
      <c r="K21" s="32">
        <f>+SPX[[#This Row],[Cumulated Shares]]*SPX[[#This Row],[Close]]</f>
        <v>0</v>
      </c>
      <c r="L21">
        <f>IF(SPX[[#This Row],[Current Value]]&gt;0,1,0)</f>
        <v>0</v>
      </c>
      <c r="M21" s="34">
        <f ca="1">IFERROR(SPX[[#This Row],[Invested]]+OFFSET(SPX[[#This Row],[Invested]],-1,,,6),0)</f>
        <v>0</v>
      </c>
    </row>
    <row r="22" spans="1:13" x14ac:dyDescent="0.25">
      <c r="A22" t="s">
        <v>6</v>
      </c>
      <c r="B22" s="37">
        <v>18872</v>
      </c>
      <c r="C22" s="1">
        <v>23.280000999999999</v>
      </c>
      <c r="D22" s="1">
        <v>23.709999</v>
      </c>
      <c r="E22" s="1">
        <v>23.26</v>
      </c>
      <c r="F22" s="1">
        <v>23.26</v>
      </c>
      <c r="G22">
        <f>IFERROR(IF(SPX[[#This Row],[Date]]=StartMonth,InvtTime*12,IF(G21&gt;0,G21-1,0)),0)</f>
        <v>0</v>
      </c>
      <c r="H22" s="2">
        <f>IF(SPX[[#This Row],[Count]]&gt;0,ROUND(AmountPerYear/12,2),0)</f>
        <v>0</v>
      </c>
      <c r="I22" s="1">
        <f>SPX[[#This Row],[Invested]]/SPX[[#This Row],[Close]]</f>
        <v>0</v>
      </c>
      <c r="J22" s="1">
        <f>SUM(I$2:I22)</f>
        <v>0</v>
      </c>
      <c r="K22" s="32">
        <f>+SPX[[#This Row],[Cumulated Shares]]*SPX[[#This Row],[Close]]</f>
        <v>0</v>
      </c>
      <c r="L22">
        <f>IF(SPX[[#This Row],[Current Value]]&gt;0,1,0)</f>
        <v>0</v>
      </c>
      <c r="M22" s="34">
        <f ca="1">IFERROR(SPX[[#This Row],[Invested]]+OFFSET(SPX[[#This Row],[Invested]],-1,,,6),0)</f>
        <v>0</v>
      </c>
    </row>
    <row r="23" spans="1:13" x14ac:dyDescent="0.25">
      <c r="A23" t="s">
        <v>6</v>
      </c>
      <c r="B23" s="37">
        <v>18902</v>
      </c>
      <c r="C23" s="1">
        <v>23.469999000000001</v>
      </c>
      <c r="D23" s="1">
        <v>23.85</v>
      </c>
      <c r="E23" s="1">
        <v>22.450001</v>
      </c>
      <c r="F23" s="1">
        <v>22.940000999999999</v>
      </c>
      <c r="G23">
        <f>IFERROR(IF(SPX[[#This Row],[Date]]=StartMonth,InvtTime*12,IF(G22&gt;0,G22-1,0)),0)</f>
        <v>0</v>
      </c>
      <c r="H23" s="2">
        <f>IF(SPX[[#This Row],[Count]]&gt;0,ROUND(AmountPerYear/12,2),0)</f>
        <v>0</v>
      </c>
      <c r="I23" s="1">
        <f>SPX[[#This Row],[Invested]]/SPX[[#This Row],[Close]]</f>
        <v>0</v>
      </c>
      <c r="J23" s="1">
        <f>SUM(I$2:I23)</f>
        <v>0</v>
      </c>
      <c r="K23" s="32">
        <f>+SPX[[#This Row],[Cumulated Shares]]*SPX[[#This Row],[Close]]</f>
        <v>0</v>
      </c>
      <c r="L23">
        <f>IF(SPX[[#This Row],[Current Value]]&gt;0,1,0)</f>
        <v>0</v>
      </c>
      <c r="M23" s="34">
        <f ca="1">IFERROR(SPX[[#This Row],[Invested]]+OFFSET(SPX[[#This Row],[Invested]],-1,,,6),0)</f>
        <v>0</v>
      </c>
    </row>
    <row r="24" spans="1:13" x14ac:dyDescent="0.25">
      <c r="A24" t="s">
        <v>6</v>
      </c>
      <c r="B24" s="37">
        <v>18933</v>
      </c>
      <c r="C24" s="1">
        <v>23.1</v>
      </c>
      <c r="D24" s="1">
        <v>23.1</v>
      </c>
      <c r="E24" s="1">
        <v>22.299999</v>
      </c>
      <c r="F24" s="1">
        <v>22.879999000000002</v>
      </c>
      <c r="G24">
        <f>IFERROR(IF(SPX[[#This Row],[Date]]=StartMonth,InvtTime*12,IF(G23&gt;0,G23-1,0)),0)</f>
        <v>0</v>
      </c>
      <c r="H24" s="2">
        <f>IF(SPX[[#This Row],[Count]]&gt;0,ROUND(AmountPerYear/12,2),0)</f>
        <v>0</v>
      </c>
      <c r="I24" s="1">
        <f>SPX[[#This Row],[Invested]]/SPX[[#This Row],[Close]]</f>
        <v>0</v>
      </c>
      <c r="J24" s="1">
        <f>SUM(I$2:I24)</f>
        <v>0</v>
      </c>
      <c r="K24" s="32">
        <f>+SPX[[#This Row],[Cumulated Shares]]*SPX[[#This Row],[Close]]</f>
        <v>0</v>
      </c>
      <c r="L24">
        <f>IF(SPX[[#This Row],[Current Value]]&gt;0,1,0)</f>
        <v>0</v>
      </c>
      <c r="M24" s="34">
        <f ca="1">IFERROR(SPX[[#This Row],[Invested]]+OFFSET(SPX[[#This Row],[Invested]],-1,,,6),0)</f>
        <v>0</v>
      </c>
    </row>
    <row r="25" spans="1:13" x14ac:dyDescent="0.25">
      <c r="A25" t="s">
        <v>6</v>
      </c>
      <c r="B25" s="37">
        <v>18963</v>
      </c>
      <c r="C25" s="1">
        <v>22.940000999999999</v>
      </c>
      <c r="D25" s="1">
        <v>23.77</v>
      </c>
      <c r="E25" s="1">
        <v>22.940000999999999</v>
      </c>
      <c r="F25" s="1">
        <v>23.77</v>
      </c>
      <c r="G25">
        <f>IFERROR(IF(SPX[[#This Row],[Date]]=StartMonth,InvtTime*12,IF(G24&gt;0,G24-1,0)),0)</f>
        <v>0</v>
      </c>
      <c r="H25" s="2">
        <f>IF(SPX[[#This Row],[Count]]&gt;0,ROUND(AmountPerYear/12,2),0)</f>
        <v>0</v>
      </c>
      <c r="I25" s="1">
        <f>SPX[[#This Row],[Invested]]/SPX[[#This Row],[Close]]</f>
        <v>0</v>
      </c>
      <c r="J25" s="1">
        <f>SUM(I$2:I25)</f>
        <v>0</v>
      </c>
      <c r="K25" s="32">
        <f>+SPX[[#This Row],[Cumulated Shares]]*SPX[[#This Row],[Close]]</f>
        <v>0</v>
      </c>
      <c r="L25">
        <f>IF(SPX[[#This Row],[Current Value]]&gt;0,1,0)</f>
        <v>0</v>
      </c>
      <c r="M25" s="34">
        <f ca="1">IFERROR(SPX[[#This Row],[Invested]]+OFFSET(SPX[[#This Row],[Invested]],-1,,,6),0)</f>
        <v>0</v>
      </c>
    </row>
    <row r="26" spans="1:13" x14ac:dyDescent="0.25">
      <c r="A26" t="s">
        <v>6</v>
      </c>
      <c r="B26" s="37">
        <v>18994</v>
      </c>
      <c r="C26" s="1">
        <v>23.799999</v>
      </c>
      <c r="D26" s="1">
        <v>24.66</v>
      </c>
      <c r="E26" s="1">
        <v>23.74</v>
      </c>
      <c r="F26" s="1">
        <v>24.139999</v>
      </c>
      <c r="G26">
        <f>IFERROR(IF(SPX[[#This Row],[Date]]=StartMonth,InvtTime*12,IF(G25&gt;0,G25-1,0)),0)</f>
        <v>0</v>
      </c>
      <c r="H26" s="2">
        <f>IF(SPX[[#This Row],[Count]]&gt;0,ROUND(AmountPerYear/12,2),0)</f>
        <v>0</v>
      </c>
      <c r="I26" s="1">
        <f>SPX[[#This Row],[Invested]]/SPX[[#This Row],[Close]]</f>
        <v>0</v>
      </c>
      <c r="J26" s="1">
        <f>SUM(I$2:I26)</f>
        <v>0</v>
      </c>
      <c r="K26" s="32">
        <f>+SPX[[#This Row],[Cumulated Shares]]*SPX[[#This Row],[Close]]</f>
        <v>0</v>
      </c>
      <c r="L26">
        <f>IF(SPX[[#This Row],[Current Value]]&gt;0,1,0)</f>
        <v>0</v>
      </c>
      <c r="M26" s="34">
        <f ca="1">IFERROR(SPX[[#This Row],[Invested]]+OFFSET(SPX[[#This Row],[Invested]],-1,,,6),0)</f>
        <v>0</v>
      </c>
    </row>
    <row r="27" spans="1:13" x14ac:dyDescent="0.25">
      <c r="A27" t="s">
        <v>6</v>
      </c>
      <c r="B27" s="37">
        <v>19025</v>
      </c>
      <c r="C27" s="1">
        <v>24.299999</v>
      </c>
      <c r="D27" s="1">
        <v>24.41</v>
      </c>
      <c r="E27" s="1">
        <v>23.09</v>
      </c>
      <c r="F27" s="1">
        <v>23.26</v>
      </c>
      <c r="G27">
        <f>IFERROR(IF(SPX[[#This Row],[Date]]=StartMonth,InvtTime*12,IF(G26&gt;0,G26-1,0)),0)</f>
        <v>0</v>
      </c>
      <c r="H27" s="2">
        <f>IF(SPX[[#This Row],[Count]]&gt;0,ROUND(AmountPerYear/12,2),0)</f>
        <v>0</v>
      </c>
      <c r="I27" s="1">
        <f>SPX[[#This Row],[Invested]]/SPX[[#This Row],[Close]]</f>
        <v>0</v>
      </c>
      <c r="J27" s="1">
        <f>SUM(I$2:I27)</f>
        <v>0</v>
      </c>
      <c r="K27" s="32">
        <f>+SPX[[#This Row],[Cumulated Shares]]*SPX[[#This Row],[Close]]</f>
        <v>0</v>
      </c>
      <c r="L27">
        <f>IF(SPX[[#This Row],[Current Value]]&gt;0,1,0)</f>
        <v>0</v>
      </c>
      <c r="M27" s="34">
        <f ca="1">IFERROR(SPX[[#This Row],[Invested]]+OFFSET(SPX[[#This Row],[Invested]],-1,,,6),0)</f>
        <v>0</v>
      </c>
    </row>
    <row r="28" spans="1:13" x14ac:dyDescent="0.25">
      <c r="A28" t="s">
        <v>6</v>
      </c>
      <c r="B28" s="37">
        <v>19054</v>
      </c>
      <c r="C28" s="1">
        <v>23.280000999999999</v>
      </c>
      <c r="D28" s="1">
        <v>24.370000999999998</v>
      </c>
      <c r="E28" s="1">
        <v>23.280000999999999</v>
      </c>
      <c r="F28" s="1">
        <v>24.370000999999998</v>
      </c>
      <c r="G28">
        <f>IFERROR(IF(SPX[[#This Row],[Date]]=StartMonth,InvtTime*12,IF(G27&gt;0,G27-1,0)),0)</f>
        <v>0</v>
      </c>
      <c r="H28" s="2">
        <f>IF(SPX[[#This Row],[Count]]&gt;0,ROUND(AmountPerYear/12,2),0)</f>
        <v>0</v>
      </c>
      <c r="I28" s="1">
        <f>SPX[[#This Row],[Invested]]/SPX[[#This Row],[Close]]</f>
        <v>0</v>
      </c>
      <c r="J28" s="1">
        <f>SUM(I$2:I28)</f>
        <v>0</v>
      </c>
      <c r="K28" s="32">
        <f>+SPX[[#This Row],[Cumulated Shares]]*SPX[[#This Row],[Close]]</f>
        <v>0</v>
      </c>
      <c r="L28">
        <f>IF(SPX[[#This Row],[Current Value]]&gt;0,1,0)</f>
        <v>0</v>
      </c>
      <c r="M28" s="34">
        <f ca="1">IFERROR(SPX[[#This Row],[Invested]]+OFFSET(SPX[[#This Row],[Invested]],-1,,,6),0)</f>
        <v>0</v>
      </c>
    </row>
    <row r="29" spans="1:13" x14ac:dyDescent="0.25">
      <c r="A29" t="s">
        <v>6</v>
      </c>
      <c r="B29" s="37">
        <v>19085</v>
      </c>
      <c r="C29" s="1">
        <v>24.18</v>
      </c>
      <c r="D29" s="1">
        <v>24.18</v>
      </c>
      <c r="E29" s="1">
        <v>23.32</v>
      </c>
      <c r="F29" s="1">
        <v>23.32</v>
      </c>
      <c r="G29">
        <f>IFERROR(IF(SPX[[#This Row],[Date]]=StartMonth,InvtTime*12,IF(G28&gt;0,G28-1,0)),0)</f>
        <v>0</v>
      </c>
      <c r="H29" s="2">
        <f>IF(SPX[[#This Row],[Count]]&gt;0,ROUND(AmountPerYear/12,2),0)</f>
        <v>0</v>
      </c>
      <c r="I29" s="1">
        <f>SPX[[#This Row],[Invested]]/SPX[[#This Row],[Close]]</f>
        <v>0</v>
      </c>
      <c r="J29" s="1">
        <f>SUM(I$2:I29)</f>
        <v>0</v>
      </c>
      <c r="K29" s="32">
        <f>+SPX[[#This Row],[Cumulated Shares]]*SPX[[#This Row],[Close]]</f>
        <v>0</v>
      </c>
      <c r="L29">
        <f>IF(SPX[[#This Row],[Current Value]]&gt;0,1,0)</f>
        <v>0</v>
      </c>
      <c r="M29" s="34">
        <f ca="1">IFERROR(SPX[[#This Row],[Invested]]+OFFSET(SPX[[#This Row],[Invested]],-1,,,6),0)</f>
        <v>0</v>
      </c>
    </row>
    <row r="30" spans="1:13" x14ac:dyDescent="0.25">
      <c r="A30" t="s">
        <v>6</v>
      </c>
      <c r="B30" s="37">
        <v>19115</v>
      </c>
      <c r="C30" s="1">
        <v>23.17</v>
      </c>
      <c r="D30" s="1">
        <v>23.940000999999999</v>
      </c>
      <c r="E30" s="1">
        <v>23.17</v>
      </c>
      <c r="F30" s="1">
        <v>23.860001</v>
      </c>
      <c r="G30">
        <f>IFERROR(IF(SPX[[#This Row],[Date]]=StartMonth,InvtTime*12,IF(G29&gt;0,G29-1,0)),0)</f>
        <v>0</v>
      </c>
      <c r="H30" s="2">
        <f>IF(SPX[[#This Row],[Count]]&gt;0,ROUND(AmountPerYear/12,2),0)</f>
        <v>0</v>
      </c>
      <c r="I30" s="1">
        <f>SPX[[#This Row],[Invested]]/SPX[[#This Row],[Close]]</f>
        <v>0</v>
      </c>
      <c r="J30" s="1">
        <f>SUM(I$2:I30)</f>
        <v>0</v>
      </c>
      <c r="K30" s="32">
        <f>+SPX[[#This Row],[Cumulated Shares]]*SPX[[#This Row],[Close]]</f>
        <v>0</v>
      </c>
      <c r="L30">
        <f>IF(SPX[[#This Row],[Current Value]]&gt;0,1,0)</f>
        <v>0</v>
      </c>
      <c r="M30" s="34">
        <f ca="1">IFERROR(SPX[[#This Row],[Invested]]+OFFSET(SPX[[#This Row],[Invested]],-1,,,6),0)</f>
        <v>0</v>
      </c>
    </row>
    <row r="31" spans="1:13" x14ac:dyDescent="0.25">
      <c r="A31" t="s">
        <v>6</v>
      </c>
      <c r="B31" s="37">
        <v>19146</v>
      </c>
      <c r="C31" s="1">
        <v>23.799999</v>
      </c>
      <c r="D31" s="1">
        <v>24.959999</v>
      </c>
      <c r="E31" s="1">
        <v>23.780000999999999</v>
      </c>
      <c r="F31" s="1">
        <v>24.959999</v>
      </c>
      <c r="G31">
        <f>IFERROR(IF(SPX[[#This Row],[Date]]=StartMonth,InvtTime*12,IF(G30&gt;0,G30-1,0)),0)</f>
        <v>0</v>
      </c>
      <c r="H31" s="2">
        <f>IF(SPX[[#This Row],[Count]]&gt;0,ROUND(AmountPerYear/12,2),0)</f>
        <v>0</v>
      </c>
      <c r="I31" s="1">
        <f>SPX[[#This Row],[Invested]]/SPX[[#This Row],[Close]]</f>
        <v>0</v>
      </c>
      <c r="J31" s="1">
        <f>SUM(I$2:I31)</f>
        <v>0</v>
      </c>
      <c r="K31" s="32">
        <f>+SPX[[#This Row],[Cumulated Shares]]*SPX[[#This Row],[Close]]</f>
        <v>0</v>
      </c>
      <c r="L31">
        <f>IF(SPX[[#This Row],[Current Value]]&gt;0,1,0)</f>
        <v>0</v>
      </c>
      <c r="M31" s="34">
        <f ca="1">IFERROR(SPX[[#This Row],[Invested]]+OFFSET(SPX[[#This Row],[Invested]],-1,,,6),0)</f>
        <v>0</v>
      </c>
    </row>
    <row r="32" spans="1:13" x14ac:dyDescent="0.25">
      <c r="A32" t="s">
        <v>6</v>
      </c>
      <c r="B32" s="37">
        <v>19176</v>
      </c>
      <c r="C32" s="1">
        <v>25.120000999999998</v>
      </c>
      <c r="D32" s="1">
        <v>25.4</v>
      </c>
      <c r="E32" s="1">
        <v>24.809999000000001</v>
      </c>
      <c r="F32" s="1">
        <v>25.4</v>
      </c>
      <c r="G32">
        <f>IFERROR(IF(SPX[[#This Row],[Date]]=StartMonth,InvtTime*12,IF(G31&gt;0,G31-1,0)),0)</f>
        <v>0</v>
      </c>
      <c r="H32" s="2">
        <f>IF(SPX[[#This Row],[Count]]&gt;0,ROUND(AmountPerYear/12,2),0)</f>
        <v>0</v>
      </c>
      <c r="I32" s="1">
        <f>SPX[[#This Row],[Invested]]/SPX[[#This Row],[Close]]</f>
        <v>0</v>
      </c>
      <c r="J32" s="1">
        <f>SUM(I$2:I32)</f>
        <v>0</v>
      </c>
      <c r="K32" s="32">
        <f>+SPX[[#This Row],[Cumulated Shares]]*SPX[[#This Row],[Close]]</f>
        <v>0</v>
      </c>
      <c r="L32">
        <f>IF(SPX[[#This Row],[Current Value]]&gt;0,1,0)</f>
        <v>0</v>
      </c>
      <c r="M32" s="34">
        <f ca="1">IFERROR(SPX[[#This Row],[Invested]]+OFFSET(SPX[[#This Row],[Invested]],-1,,,6),0)</f>
        <v>0</v>
      </c>
    </row>
    <row r="33" spans="1:13" x14ac:dyDescent="0.25">
      <c r="A33" t="s">
        <v>6</v>
      </c>
      <c r="B33" s="37">
        <v>19207</v>
      </c>
      <c r="C33" s="1">
        <v>25.450001</v>
      </c>
      <c r="D33" s="1">
        <v>25.549999</v>
      </c>
      <c r="E33" s="1">
        <v>24.83</v>
      </c>
      <c r="F33" s="1">
        <v>25.030000999999999</v>
      </c>
      <c r="G33">
        <f>IFERROR(IF(SPX[[#This Row],[Date]]=StartMonth,InvtTime*12,IF(G32&gt;0,G32-1,0)),0)</f>
        <v>0</v>
      </c>
      <c r="H33" s="2">
        <f>IF(SPX[[#This Row],[Count]]&gt;0,ROUND(AmountPerYear/12,2),0)</f>
        <v>0</v>
      </c>
      <c r="I33" s="1">
        <f>SPX[[#This Row],[Invested]]/SPX[[#This Row],[Close]]</f>
        <v>0</v>
      </c>
      <c r="J33" s="1">
        <f>SUM(I$2:I33)</f>
        <v>0</v>
      </c>
      <c r="K33" s="32">
        <f>+SPX[[#This Row],[Cumulated Shares]]*SPX[[#This Row],[Close]]</f>
        <v>0</v>
      </c>
      <c r="L33">
        <f>IF(SPX[[#This Row],[Current Value]]&gt;0,1,0)</f>
        <v>0</v>
      </c>
      <c r="M33" s="34">
        <f ca="1">IFERROR(SPX[[#This Row],[Invested]]+OFFSET(SPX[[#This Row],[Invested]],-1,,,6),0)</f>
        <v>0</v>
      </c>
    </row>
    <row r="34" spans="1:13" x14ac:dyDescent="0.25">
      <c r="A34" t="s">
        <v>6</v>
      </c>
      <c r="B34" s="37">
        <v>19238</v>
      </c>
      <c r="C34" s="1">
        <v>25.15</v>
      </c>
      <c r="D34" s="1">
        <v>25.25</v>
      </c>
      <c r="E34" s="1">
        <v>24.450001</v>
      </c>
      <c r="F34" s="1">
        <v>24.540001</v>
      </c>
      <c r="G34">
        <f>IFERROR(IF(SPX[[#This Row],[Date]]=StartMonth,InvtTime*12,IF(G33&gt;0,G33-1,0)),0)</f>
        <v>0</v>
      </c>
      <c r="H34" s="2">
        <f>IF(SPX[[#This Row],[Count]]&gt;0,ROUND(AmountPerYear/12,2),0)</f>
        <v>0</v>
      </c>
      <c r="I34" s="1">
        <f>SPX[[#This Row],[Invested]]/SPX[[#This Row],[Close]]</f>
        <v>0</v>
      </c>
      <c r="J34" s="1">
        <f>SUM(I$2:I34)</f>
        <v>0</v>
      </c>
      <c r="K34" s="32">
        <f>+SPX[[#This Row],[Cumulated Shares]]*SPX[[#This Row],[Close]]</f>
        <v>0</v>
      </c>
      <c r="L34">
        <f>IF(SPX[[#This Row],[Current Value]]&gt;0,1,0)</f>
        <v>0</v>
      </c>
      <c r="M34" s="34">
        <f ca="1">IFERROR(SPX[[#This Row],[Invested]]+OFFSET(SPX[[#This Row],[Invested]],-1,,,6),0)</f>
        <v>0</v>
      </c>
    </row>
    <row r="35" spans="1:13" x14ac:dyDescent="0.25">
      <c r="A35" t="s">
        <v>6</v>
      </c>
      <c r="B35" s="37">
        <v>19268</v>
      </c>
      <c r="C35" s="1">
        <v>24.48</v>
      </c>
      <c r="D35" s="1">
        <v>24.58</v>
      </c>
      <c r="E35" s="1">
        <v>23.799999</v>
      </c>
      <c r="F35" s="1">
        <v>24.52</v>
      </c>
      <c r="G35">
        <f>IFERROR(IF(SPX[[#This Row],[Date]]=StartMonth,InvtTime*12,IF(G34&gt;0,G34-1,0)),0)</f>
        <v>0</v>
      </c>
      <c r="H35" s="2">
        <f>IF(SPX[[#This Row],[Count]]&gt;0,ROUND(AmountPerYear/12,2),0)</f>
        <v>0</v>
      </c>
      <c r="I35" s="1">
        <f>SPX[[#This Row],[Invested]]/SPX[[#This Row],[Close]]</f>
        <v>0</v>
      </c>
      <c r="J35" s="1">
        <f>SUM(I$2:I35)</f>
        <v>0</v>
      </c>
      <c r="K35" s="32">
        <f>+SPX[[#This Row],[Cumulated Shares]]*SPX[[#This Row],[Close]]</f>
        <v>0</v>
      </c>
      <c r="L35">
        <f>IF(SPX[[#This Row],[Current Value]]&gt;0,1,0)</f>
        <v>0</v>
      </c>
      <c r="M35" s="34">
        <f ca="1">IFERROR(SPX[[#This Row],[Invested]]+OFFSET(SPX[[#This Row],[Invested]],-1,,,6),0)</f>
        <v>0</v>
      </c>
    </row>
    <row r="36" spans="1:13" x14ac:dyDescent="0.25">
      <c r="A36" t="s">
        <v>6</v>
      </c>
      <c r="B36" s="37">
        <v>19299</v>
      </c>
      <c r="C36" s="1">
        <v>24.6</v>
      </c>
      <c r="D36" s="1">
        <v>25.66</v>
      </c>
      <c r="E36" s="1">
        <v>24.6</v>
      </c>
      <c r="F36" s="1">
        <v>25.66</v>
      </c>
      <c r="G36">
        <f>IFERROR(IF(SPX[[#This Row],[Date]]=StartMonth,InvtTime*12,IF(G35&gt;0,G35-1,0)),0)</f>
        <v>0</v>
      </c>
      <c r="H36" s="2">
        <f>IF(SPX[[#This Row],[Count]]&gt;0,ROUND(AmountPerYear/12,2),0)</f>
        <v>0</v>
      </c>
      <c r="I36" s="1">
        <f>SPX[[#This Row],[Invested]]/SPX[[#This Row],[Close]]</f>
        <v>0</v>
      </c>
      <c r="J36" s="1">
        <f>SUM(I$2:I36)</f>
        <v>0</v>
      </c>
      <c r="K36" s="32">
        <f>+SPX[[#This Row],[Cumulated Shares]]*SPX[[#This Row],[Close]]</f>
        <v>0</v>
      </c>
      <c r="L36">
        <f>IF(SPX[[#This Row],[Current Value]]&gt;0,1,0)</f>
        <v>0</v>
      </c>
      <c r="M36" s="34">
        <f ca="1">IFERROR(SPX[[#This Row],[Invested]]+OFFSET(SPX[[#This Row],[Invested]],-1,,,6),0)</f>
        <v>0</v>
      </c>
    </row>
    <row r="37" spans="1:13" x14ac:dyDescent="0.25">
      <c r="A37" t="s">
        <v>6</v>
      </c>
      <c r="B37" s="37">
        <v>19329</v>
      </c>
      <c r="C37" s="1">
        <v>25.68</v>
      </c>
      <c r="D37" s="1">
        <v>26.59</v>
      </c>
      <c r="E37" s="1">
        <v>25.610001</v>
      </c>
      <c r="F37" s="1">
        <v>26.57</v>
      </c>
      <c r="G37">
        <f>IFERROR(IF(SPX[[#This Row],[Date]]=StartMonth,InvtTime*12,IF(G36&gt;0,G36-1,0)),0)</f>
        <v>0</v>
      </c>
      <c r="H37" s="2">
        <f>IF(SPX[[#This Row],[Count]]&gt;0,ROUND(AmountPerYear/12,2),0)</f>
        <v>0</v>
      </c>
      <c r="I37" s="1">
        <f>SPX[[#This Row],[Invested]]/SPX[[#This Row],[Close]]</f>
        <v>0</v>
      </c>
      <c r="J37" s="1">
        <f>SUM(I$2:I37)</f>
        <v>0</v>
      </c>
      <c r="K37" s="32">
        <f>+SPX[[#This Row],[Cumulated Shares]]*SPX[[#This Row],[Close]]</f>
        <v>0</v>
      </c>
      <c r="L37">
        <f>IF(SPX[[#This Row],[Current Value]]&gt;0,1,0)</f>
        <v>0</v>
      </c>
      <c r="M37" s="34">
        <f ca="1">IFERROR(SPX[[#This Row],[Invested]]+OFFSET(SPX[[#This Row],[Invested]],-1,,,6),0)</f>
        <v>0</v>
      </c>
    </row>
    <row r="38" spans="1:13" x14ac:dyDescent="0.25">
      <c r="A38" t="s">
        <v>6</v>
      </c>
      <c r="B38" s="37">
        <v>19360</v>
      </c>
      <c r="C38" s="1">
        <v>26.540001</v>
      </c>
      <c r="D38" s="1">
        <v>26.66</v>
      </c>
      <c r="E38" s="1">
        <v>25.860001</v>
      </c>
      <c r="F38" s="1">
        <v>26.379999000000002</v>
      </c>
      <c r="G38">
        <f>IFERROR(IF(SPX[[#This Row],[Date]]=StartMonth,InvtTime*12,IF(G37&gt;0,G37-1,0)),0)</f>
        <v>0</v>
      </c>
      <c r="H38" s="2">
        <f>IF(SPX[[#This Row],[Count]]&gt;0,ROUND(AmountPerYear/12,2),0)</f>
        <v>0</v>
      </c>
      <c r="I38" s="1">
        <f>SPX[[#This Row],[Invested]]/SPX[[#This Row],[Close]]</f>
        <v>0</v>
      </c>
      <c r="J38" s="1">
        <f>SUM(I$2:I38)</f>
        <v>0</v>
      </c>
      <c r="K38" s="32">
        <f>+SPX[[#This Row],[Cumulated Shares]]*SPX[[#This Row],[Close]]</f>
        <v>0</v>
      </c>
      <c r="L38">
        <f>IF(SPX[[#This Row],[Current Value]]&gt;0,1,0)</f>
        <v>0</v>
      </c>
      <c r="M38" s="34">
        <f ca="1">IFERROR(SPX[[#This Row],[Invested]]+OFFSET(SPX[[#This Row],[Invested]],-1,,,6),0)</f>
        <v>0</v>
      </c>
    </row>
    <row r="39" spans="1:13" x14ac:dyDescent="0.25">
      <c r="A39" t="s">
        <v>6</v>
      </c>
      <c r="B39" s="37">
        <v>19391</v>
      </c>
      <c r="C39" s="1">
        <v>26.51</v>
      </c>
      <c r="D39" s="1">
        <v>26.540001</v>
      </c>
      <c r="E39" s="1">
        <v>25.48</v>
      </c>
      <c r="F39" s="1">
        <v>25.9</v>
      </c>
      <c r="G39">
        <f>IFERROR(IF(SPX[[#This Row],[Date]]=StartMonth,InvtTime*12,IF(G38&gt;0,G38-1,0)),0)</f>
        <v>0</v>
      </c>
      <c r="H39" s="2">
        <f>IF(SPX[[#This Row],[Count]]&gt;0,ROUND(AmountPerYear/12,2),0)</f>
        <v>0</v>
      </c>
      <c r="I39" s="1">
        <f>SPX[[#This Row],[Invested]]/SPX[[#This Row],[Close]]</f>
        <v>0</v>
      </c>
      <c r="J39" s="1">
        <f>SUM(I$2:I39)</f>
        <v>0</v>
      </c>
      <c r="K39" s="32">
        <f>+SPX[[#This Row],[Cumulated Shares]]*SPX[[#This Row],[Close]]</f>
        <v>0</v>
      </c>
      <c r="L39">
        <f>IF(SPX[[#This Row],[Current Value]]&gt;0,1,0)</f>
        <v>0</v>
      </c>
      <c r="M39" s="34">
        <f ca="1">IFERROR(SPX[[#This Row],[Invested]]+OFFSET(SPX[[#This Row],[Invested]],-1,,,6),0)</f>
        <v>0</v>
      </c>
    </row>
    <row r="40" spans="1:13" x14ac:dyDescent="0.25">
      <c r="A40" t="s">
        <v>6</v>
      </c>
      <c r="B40" s="37">
        <v>19419</v>
      </c>
      <c r="C40" s="1">
        <v>25.93</v>
      </c>
      <c r="D40" s="1">
        <v>26.33</v>
      </c>
      <c r="E40" s="1">
        <v>25.290001</v>
      </c>
      <c r="F40" s="1">
        <v>25.290001</v>
      </c>
      <c r="G40">
        <f>IFERROR(IF(SPX[[#This Row],[Date]]=StartMonth,InvtTime*12,IF(G39&gt;0,G39-1,0)),0)</f>
        <v>0</v>
      </c>
      <c r="H40" s="2">
        <f>IF(SPX[[#This Row],[Count]]&gt;0,ROUND(AmountPerYear/12,2),0)</f>
        <v>0</v>
      </c>
      <c r="I40" s="1">
        <f>SPX[[#This Row],[Invested]]/SPX[[#This Row],[Close]]</f>
        <v>0</v>
      </c>
      <c r="J40" s="1">
        <f>SUM(I$2:I40)</f>
        <v>0</v>
      </c>
      <c r="K40" s="32">
        <f>+SPX[[#This Row],[Cumulated Shares]]*SPX[[#This Row],[Close]]</f>
        <v>0</v>
      </c>
      <c r="L40">
        <f>IF(SPX[[#This Row],[Current Value]]&gt;0,1,0)</f>
        <v>0</v>
      </c>
      <c r="M40" s="34">
        <f ca="1">IFERROR(SPX[[#This Row],[Invested]]+OFFSET(SPX[[#This Row],[Invested]],-1,,,6),0)</f>
        <v>0</v>
      </c>
    </row>
    <row r="41" spans="1:13" x14ac:dyDescent="0.25">
      <c r="A41" t="s">
        <v>6</v>
      </c>
      <c r="B41" s="37">
        <v>19450</v>
      </c>
      <c r="C41" s="1">
        <v>25.25</v>
      </c>
      <c r="D41" s="1">
        <v>25.25</v>
      </c>
      <c r="E41" s="1">
        <v>24.190000999999999</v>
      </c>
      <c r="F41" s="1">
        <v>24.620000999999998</v>
      </c>
      <c r="G41">
        <f>IFERROR(IF(SPX[[#This Row],[Date]]=StartMonth,InvtTime*12,IF(G40&gt;0,G40-1,0)),0)</f>
        <v>0</v>
      </c>
      <c r="H41" s="2">
        <f>IF(SPX[[#This Row],[Count]]&gt;0,ROUND(AmountPerYear/12,2),0)</f>
        <v>0</v>
      </c>
      <c r="I41" s="1">
        <f>SPX[[#This Row],[Invested]]/SPX[[#This Row],[Close]]</f>
        <v>0</v>
      </c>
      <c r="J41" s="1">
        <f>SUM(I$2:I41)</f>
        <v>0</v>
      </c>
      <c r="K41" s="32">
        <f>+SPX[[#This Row],[Cumulated Shares]]*SPX[[#This Row],[Close]]</f>
        <v>0</v>
      </c>
      <c r="L41">
        <f>IF(SPX[[#This Row],[Current Value]]&gt;0,1,0)</f>
        <v>0</v>
      </c>
      <c r="M41" s="34">
        <f ca="1">IFERROR(SPX[[#This Row],[Invested]]+OFFSET(SPX[[#This Row],[Invested]],-1,,,6),0)</f>
        <v>0</v>
      </c>
    </row>
    <row r="42" spans="1:13" x14ac:dyDescent="0.25">
      <c r="A42" t="s">
        <v>6</v>
      </c>
      <c r="B42" s="37">
        <v>19480</v>
      </c>
      <c r="C42" s="1">
        <v>24.73</v>
      </c>
      <c r="D42" s="1">
        <v>25.059999000000001</v>
      </c>
      <c r="E42" s="1">
        <v>24.459999</v>
      </c>
      <c r="F42" s="1">
        <v>24.540001</v>
      </c>
      <c r="G42">
        <f>IFERROR(IF(SPX[[#This Row],[Date]]=StartMonth,InvtTime*12,IF(G41&gt;0,G41-1,0)),0)</f>
        <v>0</v>
      </c>
      <c r="H42" s="2">
        <f>IF(SPX[[#This Row],[Count]]&gt;0,ROUND(AmountPerYear/12,2),0)</f>
        <v>0</v>
      </c>
      <c r="I42" s="1">
        <f>SPX[[#This Row],[Invested]]/SPX[[#This Row],[Close]]</f>
        <v>0</v>
      </c>
      <c r="J42" s="1">
        <f>SUM(I$2:I42)</f>
        <v>0</v>
      </c>
      <c r="K42" s="32">
        <f>+SPX[[#This Row],[Cumulated Shares]]*SPX[[#This Row],[Close]]</f>
        <v>0</v>
      </c>
      <c r="L42">
        <f>IF(SPX[[#This Row],[Current Value]]&gt;0,1,0)</f>
        <v>0</v>
      </c>
      <c r="M42" s="34">
        <f ca="1">IFERROR(SPX[[#This Row],[Invested]]+OFFSET(SPX[[#This Row],[Invested]],-1,,,6),0)</f>
        <v>0</v>
      </c>
    </row>
    <row r="43" spans="1:13" x14ac:dyDescent="0.25">
      <c r="A43" t="s">
        <v>6</v>
      </c>
      <c r="B43" s="37">
        <v>19511</v>
      </c>
      <c r="C43" s="1">
        <v>24.15</v>
      </c>
      <c r="D43" s="1">
        <v>24.219999000000001</v>
      </c>
      <c r="E43" s="1">
        <v>23.540001</v>
      </c>
      <c r="F43" s="1">
        <v>24.139999</v>
      </c>
      <c r="G43">
        <f>IFERROR(IF(SPX[[#This Row],[Date]]=StartMonth,InvtTime*12,IF(G42&gt;0,G42-1,0)),0)</f>
        <v>0</v>
      </c>
      <c r="H43" s="2">
        <f>IF(SPX[[#This Row],[Count]]&gt;0,ROUND(AmountPerYear/12,2),0)</f>
        <v>0</v>
      </c>
      <c r="I43" s="1">
        <f>SPX[[#This Row],[Invested]]/SPX[[#This Row],[Close]]</f>
        <v>0</v>
      </c>
      <c r="J43" s="1">
        <f>SUM(I$2:I43)</f>
        <v>0</v>
      </c>
      <c r="K43" s="32">
        <f>+SPX[[#This Row],[Cumulated Shares]]*SPX[[#This Row],[Close]]</f>
        <v>0</v>
      </c>
      <c r="L43">
        <f>IF(SPX[[#This Row],[Current Value]]&gt;0,1,0)</f>
        <v>0</v>
      </c>
      <c r="M43" s="34">
        <f ca="1">IFERROR(SPX[[#This Row],[Invested]]+OFFSET(SPX[[#This Row],[Invested]],-1,,,6),0)</f>
        <v>0</v>
      </c>
    </row>
    <row r="44" spans="1:13" x14ac:dyDescent="0.25">
      <c r="A44" t="s">
        <v>6</v>
      </c>
      <c r="B44" s="37">
        <v>19541</v>
      </c>
      <c r="C44" s="1">
        <v>24.24</v>
      </c>
      <c r="D44" s="1">
        <v>24.75</v>
      </c>
      <c r="E44" s="1">
        <v>24.07</v>
      </c>
      <c r="F44" s="1">
        <v>24.75</v>
      </c>
      <c r="G44">
        <f>IFERROR(IF(SPX[[#This Row],[Date]]=StartMonth,InvtTime*12,IF(G43&gt;0,G43-1,0)),0)</f>
        <v>0</v>
      </c>
      <c r="H44" s="2">
        <f>IF(SPX[[#This Row],[Count]]&gt;0,ROUND(AmountPerYear/12,2),0)</f>
        <v>0</v>
      </c>
      <c r="I44" s="1">
        <f>SPX[[#This Row],[Invested]]/SPX[[#This Row],[Close]]</f>
        <v>0</v>
      </c>
      <c r="J44" s="1">
        <f>SUM(I$2:I44)</f>
        <v>0</v>
      </c>
      <c r="K44" s="32">
        <f>+SPX[[#This Row],[Cumulated Shares]]*SPX[[#This Row],[Close]]</f>
        <v>0</v>
      </c>
      <c r="L44">
        <f>IF(SPX[[#This Row],[Current Value]]&gt;0,1,0)</f>
        <v>0</v>
      </c>
      <c r="M44" s="34">
        <f ca="1">IFERROR(SPX[[#This Row],[Invested]]+OFFSET(SPX[[#This Row],[Invested]],-1,,,6),0)</f>
        <v>0</v>
      </c>
    </row>
    <row r="45" spans="1:13" x14ac:dyDescent="0.25">
      <c r="A45" t="s">
        <v>6</v>
      </c>
      <c r="B45" s="37">
        <v>19572</v>
      </c>
      <c r="C45" s="1">
        <v>24.84</v>
      </c>
      <c r="D45" s="1">
        <v>24.84</v>
      </c>
      <c r="E45" s="1">
        <v>23.32</v>
      </c>
      <c r="F45" s="1">
        <v>23.32</v>
      </c>
      <c r="G45">
        <f>IFERROR(IF(SPX[[#This Row],[Date]]=StartMonth,InvtTime*12,IF(G44&gt;0,G44-1,0)),0)</f>
        <v>0</v>
      </c>
      <c r="H45" s="2">
        <f>IF(SPX[[#This Row],[Count]]&gt;0,ROUND(AmountPerYear/12,2),0)</f>
        <v>0</v>
      </c>
      <c r="I45" s="1">
        <f>SPX[[#This Row],[Invested]]/SPX[[#This Row],[Close]]</f>
        <v>0</v>
      </c>
      <c r="J45" s="1">
        <f>SUM(I$2:I45)</f>
        <v>0</v>
      </c>
      <c r="K45" s="32">
        <f>+SPX[[#This Row],[Cumulated Shares]]*SPX[[#This Row],[Close]]</f>
        <v>0</v>
      </c>
      <c r="L45">
        <f>IF(SPX[[#This Row],[Current Value]]&gt;0,1,0)</f>
        <v>0</v>
      </c>
      <c r="M45" s="34">
        <f ca="1">IFERROR(SPX[[#This Row],[Invested]]+OFFSET(SPX[[#This Row],[Invested]],-1,,,6),0)</f>
        <v>0</v>
      </c>
    </row>
    <row r="46" spans="1:13" x14ac:dyDescent="0.25">
      <c r="A46" t="s">
        <v>6</v>
      </c>
      <c r="B46" s="37">
        <v>19603</v>
      </c>
      <c r="C46" s="1">
        <v>23.42</v>
      </c>
      <c r="D46" s="1">
        <v>23.65</v>
      </c>
      <c r="E46" s="1">
        <v>22.709999</v>
      </c>
      <c r="F46" s="1">
        <v>23.35</v>
      </c>
      <c r="G46">
        <f>IFERROR(IF(SPX[[#This Row],[Date]]=StartMonth,InvtTime*12,IF(G45&gt;0,G45-1,0)),0)</f>
        <v>0</v>
      </c>
      <c r="H46" s="2">
        <f>IF(SPX[[#This Row],[Count]]&gt;0,ROUND(AmountPerYear/12,2),0)</f>
        <v>0</v>
      </c>
      <c r="I46" s="1">
        <f>SPX[[#This Row],[Invested]]/SPX[[#This Row],[Close]]</f>
        <v>0</v>
      </c>
      <c r="J46" s="1">
        <f>SUM(I$2:I46)</f>
        <v>0</v>
      </c>
      <c r="K46" s="32">
        <f>+SPX[[#This Row],[Cumulated Shares]]*SPX[[#This Row],[Close]]</f>
        <v>0</v>
      </c>
      <c r="L46">
        <f>IF(SPX[[#This Row],[Current Value]]&gt;0,1,0)</f>
        <v>0</v>
      </c>
      <c r="M46" s="34">
        <f ca="1">IFERROR(SPX[[#This Row],[Invested]]+OFFSET(SPX[[#This Row],[Invested]],-1,,,6),0)</f>
        <v>0</v>
      </c>
    </row>
    <row r="47" spans="1:13" x14ac:dyDescent="0.25">
      <c r="A47" t="s">
        <v>6</v>
      </c>
      <c r="B47" s="37">
        <v>19633</v>
      </c>
      <c r="C47" s="1">
        <v>23.49</v>
      </c>
      <c r="D47" s="1">
        <v>24.58</v>
      </c>
      <c r="E47" s="1">
        <v>23.389999</v>
      </c>
      <c r="F47" s="1">
        <v>24.540001</v>
      </c>
      <c r="G47">
        <f>IFERROR(IF(SPX[[#This Row],[Date]]=StartMonth,InvtTime*12,IF(G46&gt;0,G46-1,0)),0)</f>
        <v>0</v>
      </c>
      <c r="H47" s="2">
        <f>IF(SPX[[#This Row],[Count]]&gt;0,ROUND(AmountPerYear/12,2),0)</f>
        <v>0</v>
      </c>
      <c r="I47" s="1">
        <f>SPX[[#This Row],[Invested]]/SPX[[#This Row],[Close]]</f>
        <v>0</v>
      </c>
      <c r="J47" s="1">
        <f>SUM(I$2:I47)</f>
        <v>0</v>
      </c>
      <c r="K47" s="32">
        <f>+SPX[[#This Row],[Cumulated Shares]]*SPX[[#This Row],[Close]]</f>
        <v>0</v>
      </c>
      <c r="L47">
        <f>IF(SPX[[#This Row],[Current Value]]&gt;0,1,0)</f>
        <v>0</v>
      </c>
      <c r="M47" s="34">
        <f ca="1">IFERROR(SPX[[#This Row],[Invested]]+OFFSET(SPX[[#This Row],[Invested]],-1,,,6),0)</f>
        <v>0</v>
      </c>
    </row>
    <row r="48" spans="1:13" x14ac:dyDescent="0.25">
      <c r="A48" t="s">
        <v>6</v>
      </c>
      <c r="B48" s="37">
        <v>19664</v>
      </c>
      <c r="C48" s="1">
        <v>24.66</v>
      </c>
      <c r="D48" s="1">
        <v>24.76</v>
      </c>
      <c r="E48" s="1">
        <v>24.25</v>
      </c>
      <c r="F48" s="1">
        <v>24.76</v>
      </c>
      <c r="G48">
        <f>IFERROR(IF(SPX[[#This Row],[Date]]=StartMonth,InvtTime*12,IF(G47&gt;0,G47-1,0)),0)</f>
        <v>0</v>
      </c>
      <c r="H48" s="2">
        <f>IF(SPX[[#This Row],[Count]]&gt;0,ROUND(AmountPerYear/12,2),0)</f>
        <v>0</v>
      </c>
      <c r="I48" s="1">
        <f>SPX[[#This Row],[Invested]]/SPX[[#This Row],[Close]]</f>
        <v>0</v>
      </c>
      <c r="J48" s="1">
        <f>SUM(I$2:I48)</f>
        <v>0</v>
      </c>
      <c r="K48" s="32">
        <f>+SPX[[#This Row],[Cumulated Shares]]*SPX[[#This Row],[Close]]</f>
        <v>0</v>
      </c>
      <c r="L48">
        <f>IF(SPX[[#This Row],[Current Value]]&gt;0,1,0)</f>
        <v>0</v>
      </c>
      <c r="M48" s="34">
        <f ca="1">IFERROR(SPX[[#This Row],[Invested]]+OFFSET(SPX[[#This Row],[Invested]],-1,,,6),0)</f>
        <v>0</v>
      </c>
    </row>
    <row r="49" spans="1:13" x14ac:dyDescent="0.25">
      <c r="A49" t="s">
        <v>6</v>
      </c>
      <c r="B49" s="37">
        <v>19694</v>
      </c>
      <c r="C49" s="1">
        <v>24.780000999999999</v>
      </c>
      <c r="D49" s="1">
        <v>24.99</v>
      </c>
      <c r="E49" s="1">
        <v>24.549999</v>
      </c>
      <c r="F49" s="1">
        <v>24.809999000000001</v>
      </c>
      <c r="G49">
        <f>IFERROR(IF(SPX[[#This Row],[Date]]=StartMonth,InvtTime*12,IF(G48&gt;0,G48-1,0)),0)</f>
        <v>0</v>
      </c>
      <c r="H49" s="2">
        <f>IF(SPX[[#This Row],[Count]]&gt;0,ROUND(AmountPerYear/12,2),0)</f>
        <v>0</v>
      </c>
      <c r="I49" s="1">
        <f>SPX[[#This Row],[Invested]]/SPX[[#This Row],[Close]]</f>
        <v>0</v>
      </c>
      <c r="J49" s="1">
        <f>SUM(I$2:I49)</f>
        <v>0</v>
      </c>
      <c r="K49" s="32">
        <f>+SPX[[#This Row],[Cumulated Shares]]*SPX[[#This Row],[Close]]</f>
        <v>0</v>
      </c>
      <c r="L49">
        <f>IF(SPX[[#This Row],[Current Value]]&gt;0,1,0)</f>
        <v>0</v>
      </c>
      <c r="M49" s="34">
        <f ca="1">IFERROR(SPX[[#This Row],[Invested]]+OFFSET(SPX[[#This Row],[Invested]],-1,,,6),0)</f>
        <v>0</v>
      </c>
    </row>
    <row r="50" spans="1:13" x14ac:dyDescent="0.25">
      <c r="A50" t="s">
        <v>6</v>
      </c>
      <c r="B50" s="37">
        <v>19725</v>
      </c>
      <c r="C50" s="1">
        <v>24.950001</v>
      </c>
      <c r="D50" s="1">
        <v>26.09</v>
      </c>
      <c r="E50" s="1">
        <v>24.799999</v>
      </c>
      <c r="F50" s="1">
        <v>26.08</v>
      </c>
      <c r="G50">
        <f>IFERROR(IF(SPX[[#This Row],[Date]]=StartMonth,InvtTime*12,IF(G49&gt;0,G49-1,0)),0)</f>
        <v>0</v>
      </c>
      <c r="H50" s="2">
        <f>IF(SPX[[#This Row],[Count]]&gt;0,ROUND(AmountPerYear/12,2),0)</f>
        <v>0</v>
      </c>
      <c r="I50" s="1">
        <f>SPX[[#This Row],[Invested]]/SPX[[#This Row],[Close]]</f>
        <v>0</v>
      </c>
      <c r="J50" s="1">
        <f>SUM(I$2:I50)</f>
        <v>0</v>
      </c>
      <c r="K50" s="32">
        <f>+SPX[[#This Row],[Cumulated Shares]]*SPX[[#This Row],[Close]]</f>
        <v>0</v>
      </c>
      <c r="L50">
        <f>IF(SPX[[#This Row],[Current Value]]&gt;0,1,0)</f>
        <v>0</v>
      </c>
      <c r="M50" s="34">
        <f ca="1">IFERROR(SPX[[#This Row],[Invested]]+OFFSET(SPX[[#This Row],[Invested]],-1,,,6),0)</f>
        <v>0</v>
      </c>
    </row>
    <row r="51" spans="1:13" x14ac:dyDescent="0.25">
      <c r="A51" t="s">
        <v>6</v>
      </c>
      <c r="B51" s="37">
        <v>19756</v>
      </c>
      <c r="C51" s="1">
        <v>25.99</v>
      </c>
      <c r="D51" s="1">
        <v>26.299999</v>
      </c>
      <c r="E51" s="1">
        <v>25.809999000000001</v>
      </c>
      <c r="F51" s="1">
        <v>26.15</v>
      </c>
      <c r="G51">
        <f>IFERROR(IF(SPX[[#This Row],[Date]]=StartMonth,InvtTime*12,IF(G50&gt;0,G50-1,0)),0)</f>
        <v>0</v>
      </c>
      <c r="H51" s="2">
        <f>IF(SPX[[#This Row],[Count]]&gt;0,ROUND(AmountPerYear/12,2),0)</f>
        <v>0</v>
      </c>
      <c r="I51" s="1">
        <f>SPX[[#This Row],[Invested]]/SPX[[#This Row],[Close]]</f>
        <v>0</v>
      </c>
      <c r="J51" s="1">
        <f>SUM(I$2:I51)</f>
        <v>0</v>
      </c>
      <c r="K51" s="32">
        <f>+SPX[[#This Row],[Cumulated Shares]]*SPX[[#This Row],[Close]]</f>
        <v>0</v>
      </c>
      <c r="L51">
        <f>IF(SPX[[#This Row],[Current Value]]&gt;0,1,0)</f>
        <v>0</v>
      </c>
      <c r="M51" s="34">
        <f ca="1">IFERROR(SPX[[#This Row],[Invested]]+OFFSET(SPX[[#This Row],[Invested]],-1,,,6),0)</f>
        <v>0</v>
      </c>
    </row>
    <row r="52" spans="1:13" x14ac:dyDescent="0.25">
      <c r="A52" t="s">
        <v>6</v>
      </c>
      <c r="B52" s="37">
        <v>19784</v>
      </c>
      <c r="C52" s="1">
        <v>26.25</v>
      </c>
      <c r="D52" s="1">
        <v>26.940000999999999</v>
      </c>
      <c r="E52" s="1">
        <v>26.25</v>
      </c>
      <c r="F52" s="1">
        <v>26.940000999999999</v>
      </c>
      <c r="G52">
        <f>IFERROR(IF(SPX[[#This Row],[Date]]=StartMonth,InvtTime*12,IF(G51&gt;0,G51-1,0)),0)</f>
        <v>0</v>
      </c>
      <c r="H52" s="2">
        <f>IF(SPX[[#This Row],[Count]]&gt;0,ROUND(AmountPerYear/12,2),0)</f>
        <v>0</v>
      </c>
      <c r="I52" s="1">
        <f>SPX[[#This Row],[Invested]]/SPX[[#This Row],[Close]]</f>
        <v>0</v>
      </c>
      <c r="J52" s="1">
        <f>SUM(I$2:I52)</f>
        <v>0</v>
      </c>
      <c r="K52" s="32">
        <f>+SPX[[#This Row],[Cumulated Shares]]*SPX[[#This Row],[Close]]</f>
        <v>0</v>
      </c>
      <c r="L52">
        <f>IF(SPX[[#This Row],[Current Value]]&gt;0,1,0)</f>
        <v>0</v>
      </c>
      <c r="M52" s="34">
        <f ca="1">IFERROR(SPX[[#This Row],[Invested]]+OFFSET(SPX[[#This Row],[Invested]],-1,,,6),0)</f>
        <v>0</v>
      </c>
    </row>
    <row r="53" spans="1:13" x14ac:dyDescent="0.25">
      <c r="A53" t="s">
        <v>6</v>
      </c>
      <c r="B53" s="37">
        <v>19815</v>
      </c>
      <c r="C53" s="1">
        <v>27.17</v>
      </c>
      <c r="D53" s="1">
        <v>28.26</v>
      </c>
      <c r="E53" s="1">
        <v>27.01</v>
      </c>
      <c r="F53" s="1">
        <v>28.26</v>
      </c>
      <c r="G53">
        <f>IFERROR(IF(SPX[[#This Row],[Date]]=StartMonth,InvtTime*12,IF(G52&gt;0,G52-1,0)),0)</f>
        <v>0</v>
      </c>
      <c r="H53" s="2">
        <f>IF(SPX[[#This Row],[Count]]&gt;0,ROUND(AmountPerYear/12,2),0)</f>
        <v>0</v>
      </c>
      <c r="I53" s="1">
        <f>SPX[[#This Row],[Invested]]/SPX[[#This Row],[Close]]</f>
        <v>0</v>
      </c>
      <c r="J53" s="1">
        <f>SUM(I$2:I53)</f>
        <v>0</v>
      </c>
      <c r="K53" s="32">
        <f>+SPX[[#This Row],[Cumulated Shares]]*SPX[[#This Row],[Close]]</f>
        <v>0</v>
      </c>
      <c r="L53">
        <f>IF(SPX[[#This Row],[Current Value]]&gt;0,1,0)</f>
        <v>0</v>
      </c>
      <c r="M53" s="34">
        <f ca="1">IFERROR(SPX[[#This Row],[Invested]]+OFFSET(SPX[[#This Row],[Invested]],-1,,,6),0)</f>
        <v>0</v>
      </c>
    </row>
    <row r="54" spans="1:13" x14ac:dyDescent="0.25">
      <c r="A54" t="s">
        <v>6</v>
      </c>
      <c r="B54" s="37">
        <v>19845</v>
      </c>
      <c r="C54" s="1">
        <v>28.209999</v>
      </c>
      <c r="D54" s="1">
        <v>29.190000999999999</v>
      </c>
      <c r="E54" s="1">
        <v>28.209999</v>
      </c>
      <c r="F54" s="1">
        <v>29.190000999999999</v>
      </c>
      <c r="G54">
        <f>IFERROR(IF(SPX[[#This Row],[Date]]=StartMonth,InvtTime*12,IF(G53&gt;0,G53-1,0)),0)</f>
        <v>0</v>
      </c>
      <c r="H54" s="2">
        <f>IF(SPX[[#This Row],[Count]]&gt;0,ROUND(AmountPerYear/12,2),0)</f>
        <v>0</v>
      </c>
      <c r="I54" s="1">
        <f>SPX[[#This Row],[Invested]]/SPX[[#This Row],[Close]]</f>
        <v>0</v>
      </c>
      <c r="J54" s="1">
        <f>SUM(I$2:I54)</f>
        <v>0</v>
      </c>
      <c r="K54" s="32">
        <f>+SPX[[#This Row],[Cumulated Shares]]*SPX[[#This Row],[Close]]</f>
        <v>0</v>
      </c>
      <c r="L54">
        <f>IF(SPX[[#This Row],[Current Value]]&gt;0,1,0)</f>
        <v>0</v>
      </c>
      <c r="M54" s="34">
        <f ca="1">IFERROR(SPX[[#This Row],[Invested]]+OFFSET(SPX[[#This Row],[Invested]],-1,,,6),0)</f>
        <v>0</v>
      </c>
    </row>
    <row r="55" spans="1:13" x14ac:dyDescent="0.25">
      <c r="A55" t="s">
        <v>6</v>
      </c>
      <c r="B55" s="37">
        <v>19876</v>
      </c>
      <c r="C55" s="1">
        <v>29.190000999999999</v>
      </c>
      <c r="D55" s="1">
        <v>29.43</v>
      </c>
      <c r="E55" s="1">
        <v>28.15</v>
      </c>
      <c r="F55" s="1">
        <v>29.209999</v>
      </c>
      <c r="G55">
        <f>IFERROR(IF(SPX[[#This Row],[Date]]=StartMonth,InvtTime*12,IF(G54&gt;0,G54-1,0)),0)</f>
        <v>0</v>
      </c>
      <c r="H55" s="2">
        <f>IF(SPX[[#This Row],[Count]]&gt;0,ROUND(AmountPerYear/12,2),0)</f>
        <v>0</v>
      </c>
      <c r="I55" s="1">
        <f>SPX[[#This Row],[Invested]]/SPX[[#This Row],[Close]]</f>
        <v>0</v>
      </c>
      <c r="J55" s="1">
        <f>SUM(I$2:I55)</f>
        <v>0</v>
      </c>
      <c r="K55" s="32">
        <f>+SPX[[#This Row],[Cumulated Shares]]*SPX[[#This Row],[Close]]</f>
        <v>0</v>
      </c>
      <c r="L55">
        <f>IF(SPX[[#This Row],[Current Value]]&gt;0,1,0)</f>
        <v>0</v>
      </c>
      <c r="M55" s="34">
        <f ca="1">IFERROR(SPX[[#This Row],[Invested]]+OFFSET(SPX[[#This Row],[Invested]],-1,,,6),0)</f>
        <v>0</v>
      </c>
    </row>
    <row r="56" spans="1:13" x14ac:dyDescent="0.25">
      <c r="A56" t="s">
        <v>6</v>
      </c>
      <c r="B56" s="37">
        <v>19906</v>
      </c>
      <c r="C56" s="1">
        <v>29.209999</v>
      </c>
      <c r="D56" s="1">
        <v>30.879999000000002</v>
      </c>
      <c r="E56" s="1">
        <v>29.209999</v>
      </c>
      <c r="F56" s="1">
        <v>30.879999000000002</v>
      </c>
      <c r="G56">
        <f>IFERROR(IF(SPX[[#This Row],[Date]]=StartMonth,InvtTime*12,IF(G55&gt;0,G55-1,0)),0)</f>
        <v>0</v>
      </c>
      <c r="H56" s="2">
        <f>IF(SPX[[#This Row],[Count]]&gt;0,ROUND(AmountPerYear/12,2),0)</f>
        <v>0</v>
      </c>
      <c r="I56" s="1">
        <f>SPX[[#This Row],[Invested]]/SPX[[#This Row],[Close]]</f>
        <v>0</v>
      </c>
      <c r="J56" s="1">
        <f>SUM(I$2:I56)</f>
        <v>0</v>
      </c>
      <c r="K56" s="32">
        <f>+SPX[[#This Row],[Cumulated Shares]]*SPX[[#This Row],[Close]]</f>
        <v>0</v>
      </c>
      <c r="L56">
        <f>IF(SPX[[#This Row],[Current Value]]&gt;0,1,0)</f>
        <v>0</v>
      </c>
      <c r="M56" s="34">
        <f ca="1">IFERROR(SPX[[#This Row],[Invested]]+OFFSET(SPX[[#This Row],[Invested]],-1,,,6),0)</f>
        <v>0</v>
      </c>
    </row>
    <row r="57" spans="1:13" x14ac:dyDescent="0.25">
      <c r="A57" t="s">
        <v>6</v>
      </c>
      <c r="B57" s="37">
        <v>19937</v>
      </c>
      <c r="C57" s="1">
        <v>30.99</v>
      </c>
      <c r="D57" s="1">
        <v>31.209999</v>
      </c>
      <c r="E57" s="1">
        <v>29.83</v>
      </c>
      <c r="F57" s="1">
        <v>29.83</v>
      </c>
      <c r="G57">
        <f>IFERROR(IF(SPX[[#This Row],[Date]]=StartMonth,InvtTime*12,IF(G56&gt;0,G56-1,0)),0)</f>
        <v>0</v>
      </c>
      <c r="H57" s="2">
        <f>IF(SPX[[#This Row],[Count]]&gt;0,ROUND(AmountPerYear/12,2),0)</f>
        <v>0</v>
      </c>
      <c r="I57" s="1">
        <f>SPX[[#This Row],[Invested]]/SPX[[#This Row],[Close]]</f>
        <v>0</v>
      </c>
      <c r="J57" s="1">
        <f>SUM(I$2:I57)</f>
        <v>0</v>
      </c>
      <c r="K57" s="32">
        <f>+SPX[[#This Row],[Cumulated Shares]]*SPX[[#This Row],[Close]]</f>
        <v>0</v>
      </c>
      <c r="L57">
        <f>IF(SPX[[#This Row],[Current Value]]&gt;0,1,0)</f>
        <v>0</v>
      </c>
      <c r="M57" s="34">
        <f ca="1">IFERROR(SPX[[#This Row],[Invested]]+OFFSET(SPX[[#This Row],[Invested]],-1,,,6),0)</f>
        <v>0</v>
      </c>
    </row>
    <row r="58" spans="1:13" x14ac:dyDescent="0.25">
      <c r="A58" t="s">
        <v>6</v>
      </c>
      <c r="B58" s="37">
        <v>19968</v>
      </c>
      <c r="C58" s="1">
        <v>30.040001</v>
      </c>
      <c r="D58" s="1">
        <v>32.689999</v>
      </c>
      <c r="E58" s="1">
        <v>30.040001</v>
      </c>
      <c r="F58" s="1">
        <v>32.310001</v>
      </c>
      <c r="G58">
        <f>IFERROR(IF(SPX[[#This Row],[Date]]=StartMonth,InvtTime*12,IF(G57&gt;0,G57-1,0)),0)</f>
        <v>0</v>
      </c>
      <c r="H58" s="2">
        <f>IF(SPX[[#This Row],[Count]]&gt;0,ROUND(AmountPerYear/12,2),0)</f>
        <v>0</v>
      </c>
      <c r="I58" s="1">
        <f>SPX[[#This Row],[Invested]]/SPX[[#This Row],[Close]]</f>
        <v>0</v>
      </c>
      <c r="J58" s="1">
        <f>SUM(I$2:I58)</f>
        <v>0</v>
      </c>
      <c r="K58" s="32">
        <f>+SPX[[#This Row],[Cumulated Shares]]*SPX[[#This Row],[Close]]</f>
        <v>0</v>
      </c>
      <c r="L58">
        <f>IF(SPX[[#This Row],[Current Value]]&gt;0,1,0)</f>
        <v>0</v>
      </c>
      <c r="M58" s="34">
        <f ca="1">IFERROR(SPX[[#This Row],[Invested]]+OFFSET(SPX[[#This Row],[Invested]],-1,,,6),0)</f>
        <v>0</v>
      </c>
    </row>
    <row r="59" spans="1:13" x14ac:dyDescent="0.25">
      <c r="A59" t="s">
        <v>6</v>
      </c>
      <c r="B59" s="37">
        <v>19998</v>
      </c>
      <c r="C59" s="1">
        <v>32.290000999999997</v>
      </c>
      <c r="D59" s="1">
        <v>32.759998000000003</v>
      </c>
      <c r="E59" s="1">
        <v>31.68</v>
      </c>
      <c r="F59" s="1">
        <v>31.68</v>
      </c>
      <c r="G59">
        <f>IFERROR(IF(SPX[[#This Row],[Date]]=StartMonth,InvtTime*12,IF(G58&gt;0,G58-1,0)),0)</f>
        <v>0</v>
      </c>
      <c r="H59" s="2">
        <f>IF(SPX[[#This Row],[Count]]&gt;0,ROUND(AmountPerYear/12,2),0)</f>
        <v>0</v>
      </c>
      <c r="I59" s="1">
        <f>SPX[[#This Row],[Invested]]/SPX[[#This Row],[Close]]</f>
        <v>0</v>
      </c>
      <c r="J59" s="1">
        <f>SUM(I$2:I59)</f>
        <v>0</v>
      </c>
      <c r="K59" s="32">
        <f>+SPX[[#This Row],[Cumulated Shares]]*SPX[[#This Row],[Close]]</f>
        <v>0</v>
      </c>
      <c r="L59">
        <f>IF(SPX[[#This Row],[Current Value]]&gt;0,1,0)</f>
        <v>0</v>
      </c>
      <c r="M59" s="34">
        <f ca="1">IFERROR(SPX[[#This Row],[Invested]]+OFFSET(SPX[[#This Row],[Invested]],-1,,,6),0)</f>
        <v>0</v>
      </c>
    </row>
    <row r="60" spans="1:13" x14ac:dyDescent="0.25">
      <c r="A60" t="s">
        <v>6</v>
      </c>
      <c r="B60" s="37">
        <v>20029</v>
      </c>
      <c r="C60" s="1">
        <v>31.790001</v>
      </c>
      <c r="D60" s="1">
        <v>34.549999</v>
      </c>
      <c r="E60" s="1">
        <v>31.790001</v>
      </c>
      <c r="F60" s="1">
        <v>34.240001999999997</v>
      </c>
      <c r="G60">
        <f>IFERROR(IF(SPX[[#This Row],[Date]]=StartMonth,InvtTime*12,IF(G59&gt;0,G59-1,0)),0)</f>
        <v>0</v>
      </c>
      <c r="H60" s="2">
        <f>IF(SPX[[#This Row],[Count]]&gt;0,ROUND(AmountPerYear/12,2),0)</f>
        <v>0</v>
      </c>
      <c r="I60" s="1">
        <f>SPX[[#This Row],[Invested]]/SPX[[#This Row],[Close]]</f>
        <v>0</v>
      </c>
      <c r="J60" s="1">
        <f>SUM(I$2:I60)</f>
        <v>0</v>
      </c>
      <c r="K60" s="32">
        <f>+SPX[[#This Row],[Cumulated Shares]]*SPX[[#This Row],[Close]]</f>
        <v>0</v>
      </c>
      <c r="L60">
        <f>IF(SPX[[#This Row],[Current Value]]&gt;0,1,0)</f>
        <v>0</v>
      </c>
      <c r="M60" s="34">
        <f ca="1">IFERROR(SPX[[#This Row],[Invested]]+OFFSET(SPX[[#This Row],[Invested]],-1,,,6),0)</f>
        <v>0</v>
      </c>
    </row>
    <row r="61" spans="1:13" x14ac:dyDescent="0.25">
      <c r="A61" t="s">
        <v>6</v>
      </c>
      <c r="B61" s="37">
        <v>20059</v>
      </c>
      <c r="C61" s="1">
        <v>33.990001999999997</v>
      </c>
      <c r="D61" s="1">
        <v>35.979999999999997</v>
      </c>
      <c r="E61" s="1">
        <v>33.990001999999997</v>
      </c>
      <c r="F61" s="1">
        <v>35.979999999999997</v>
      </c>
      <c r="G61">
        <f>IFERROR(IF(SPX[[#This Row],[Date]]=StartMonth,InvtTime*12,IF(G60&gt;0,G60-1,0)),0)</f>
        <v>0</v>
      </c>
      <c r="H61" s="2">
        <f>IF(SPX[[#This Row],[Count]]&gt;0,ROUND(AmountPerYear/12,2),0)</f>
        <v>0</v>
      </c>
      <c r="I61" s="1">
        <f>SPX[[#This Row],[Invested]]/SPX[[#This Row],[Close]]</f>
        <v>0</v>
      </c>
      <c r="J61" s="1">
        <f>SUM(I$2:I61)</f>
        <v>0</v>
      </c>
      <c r="K61" s="32">
        <f>+SPX[[#This Row],[Cumulated Shares]]*SPX[[#This Row],[Close]]</f>
        <v>0</v>
      </c>
      <c r="L61">
        <f>IF(SPX[[#This Row],[Current Value]]&gt;0,1,0)</f>
        <v>0</v>
      </c>
      <c r="M61" s="34">
        <f ca="1">IFERROR(SPX[[#This Row],[Invested]]+OFFSET(SPX[[#This Row],[Invested]],-1,,,6),0)</f>
        <v>0</v>
      </c>
    </row>
    <row r="62" spans="1:13" x14ac:dyDescent="0.25">
      <c r="A62" t="s">
        <v>6</v>
      </c>
      <c r="B62" s="37">
        <v>20090</v>
      </c>
      <c r="C62" s="1">
        <v>36.75</v>
      </c>
      <c r="D62" s="1">
        <v>36.75</v>
      </c>
      <c r="E62" s="1">
        <v>34.580002</v>
      </c>
      <c r="F62" s="1">
        <v>36.630001</v>
      </c>
      <c r="G62">
        <f>IFERROR(IF(SPX[[#This Row],[Date]]=StartMonth,InvtTime*12,IF(G61&gt;0,G61-1,0)),0)</f>
        <v>0</v>
      </c>
      <c r="H62" s="2">
        <f>IF(SPX[[#This Row],[Count]]&gt;0,ROUND(AmountPerYear/12,2),0)</f>
        <v>0</v>
      </c>
      <c r="I62" s="1">
        <f>SPX[[#This Row],[Invested]]/SPX[[#This Row],[Close]]</f>
        <v>0</v>
      </c>
      <c r="J62" s="1">
        <f>SUM(I$2:I62)</f>
        <v>0</v>
      </c>
      <c r="K62" s="32">
        <f>+SPX[[#This Row],[Cumulated Shares]]*SPX[[#This Row],[Close]]</f>
        <v>0</v>
      </c>
      <c r="L62">
        <f>IF(SPX[[#This Row],[Current Value]]&gt;0,1,0)</f>
        <v>0</v>
      </c>
      <c r="M62" s="34">
        <f ca="1">IFERROR(SPX[[#This Row],[Invested]]+OFFSET(SPX[[#This Row],[Invested]],-1,,,6),0)</f>
        <v>0</v>
      </c>
    </row>
    <row r="63" spans="1:13" x14ac:dyDescent="0.25">
      <c r="A63" t="s">
        <v>6</v>
      </c>
      <c r="B63" s="37">
        <v>20121</v>
      </c>
      <c r="C63" s="1">
        <v>36.720001000000003</v>
      </c>
      <c r="D63" s="1">
        <v>37.150002000000001</v>
      </c>
      <c r="E63" s="1">
        <v>36.439999</v>
      </c>
      <c r="F63" s="1">
        <v>36.759998000000003</v>
      </c>
      <c r="G63">
        <f>IFERROR(IF(SPX[[#This Row],[Date]]=StartMonth,InvtTime*12,IF(G62&gt;0,G62-1,0)),0)</f>
        <v>0</v>
      </c>
      <c r="H63" s="2">
        <f>IF(SPX[[#This Row],[Count]]&gt;0,ROUND(AmountPerYear/12,2),0)</f>
        <v>0</v>
      </c>
      <c r="I63" s="1">
        <f>SPX[[#This Row],[Invested]]/SPX[[#This Row],[Close]]</f>
        <v>0</v>
      </c>
      <c r="J63" s="1">
        <f>SUM(I$2:I63)</f>
        <v>0</v>
      </c>
      <c r="K63" s="32">
        <f>+SPX[[#This Row],[Cumulated Shares]]*SPX[[#This Row],[Close]]</f>
        <v>0</v>
      </c>
      <c r="L63">
        <f>IF(SPX[[#This Row],[Current Value]]&gt;0,1,0)</f>
        <v>0</v>
      </c>
      <c r="M63" s="34">
        <f ca="1">IFERROR(SPX[[#This Row],[Invested]]+OFFSET(SPX[[#This Row],[Invested]],-1,,,6),0)</f>
        <v>0</v>
      </c>
    </row>
    <row r="64" spans="1:13" x14ac:dyDescent="0.25">
      <c r="A64" t="s">
        <v>6</v>
      </c>
      <c r="B64" s="37">
        <v>20149</v>
      </c>
      <c r="C64" s="1">
        <v>36.830002</v>
      </c>
      <c r="D64" s="1">
        <v>37.520000000000003</v>
      </c>
      <c r="E64" s="1">
        <v>34.959999000000003</v>
      </c>
      <c r="F64" s="1">
        <v>36.580002</v>
      </c>
      <c r="G64">
        <f>IFERROR(IF(SPX[[#This Row],[Date]]=StartMonth,InvtTime*12,IF(G63&gt;0,G63-1,0)),0)</f>
        <v>0</v>
      </c>
      <c r="H64" s="2">
        <f>IF(SPX[[#This Row],[Count]]&gt;0,ROUND(AmountPerYear/12,2),0)</f>
        <v>0</v>
      </c>
      <c r="I64" s="1">
        <f>SPX[[#This Row],[Invested]]/SPX[[#This Row],[Close]]</f>
        <v>0</v>
      </c>
      <c r="J64" s="1">
        <f>SUM(I$2:I64)</f>
        <v>0</v>
      </c>
      <c r="K64" s="32">
        <f>+SPX[[#This Row],[Cumulated Shares]]*SPX[[#This Row],[Close]]</f>
        <v>0</v>
      </c>
      <c r="L64">
        <f>IF(SPX[[#This Row],[Current Value]]&gt;0,1,0)</f>
        <v>0</v>
      </c>
      <c r="M64" s="34">
        <f ca="1">IFERROR(SPX[[#This Row],[Invested]]+OFFSET(SPX[[#This Row],[Invested]],-1,,,6),0)</f>
        <v>0</v>
      </c>
    </row>
    <row r="65" spans="1:13" x14ac:dyDescent="0.25">
      <c r="A65" t="s">
        <v>6</v>
      </c>
      <c r="B65" s="37">
        <v>20180</v>
      </c>
      <c r="C65" s="1">
        <v>36.950001</v>
      </c>
      <c r="D65" s="1">
        <v>38.32</v>
      </c>
      <c r="E65" s="1">
        <v>36.830002</v>
      </c>
      <c r="F65" s="1">
        <v>37.959999000000003</v>
      </c>
      <c r="G65">
        <f>IFERROR(IF(SPX[[#This Row],[Date]]=StartMonth,InvtTime*12,IF(G64&gt;0,G64-1,0)),0)</f>
        <v>0</v>
      </c>
      <c r="H65" s="2">
        <f>IF(SPX[[#This Row],[Count]]&gt;0,ROUND(AmountPerYear/12,2),0)</f>
        <v>0</v>
      </c>
      <c r="I65" s="1">
        <f>SPX[[#This Row],[Invested]]/SPX[[#This Row],[Close]]</f>
        <v>0</v>
      </c>
      <c r="J65" s="1">
        <f>SUM(I$2:I65)</f>
        <v>0</v>
      </c>
      <c r="K65" s="32">
        <f>+SPX[[#This Row],[Cumulated Shares]]*SPX[[#This Row],[Close]]</f>
        <v>0</v>
      </c>
      <c r="L65">
        <f>IF(SPX[[#This Row],[Current Value]]&gt;0,1,0)</f>
        <v>0</v>
      </c>
      <c r="M65" s="34">
        <f ca="1">IFERROR(SPX[[#This Row],[Invested]]+OFFSET(SPX[[#This Row],[Invested]],-1,,,6),0)</f>
        <v>0</v>
      </c>
    </row>
    <row r="66" spans="1:13" x14ac:dyDescent="0.25">
      <c r="A66" t="s">
        <v>6</v>
      </c>
      <c r="B66" s="37">
        <v>20210</v>
      </c>
      <c r="C66" s="1">
        <v>38.040000999999997</v>
      </c>
      <c r="D66" s="1">
        <v>38.040000999999997</v>
      </c>
      <c r="E66" s="1">
        <v>36.970001000000003</v>
      </c>
      <c r="F66" s="1">
        <v>37.909999999999997</v>
      </c>
      <c r="G66">
        <f>IFERROR(IF(SPX[[#This Row],[Date]]=StartMonth,InvtTime*12,IF(G65&gt;0,G65-1,0)),0)</f>
        <v>0</v>
      </c>
      <c r="H66" s="2">
        <f>IF(SPX[[#This Row],[Count]]&gt;0,ROUND(AmountPerYear/12,2),0)</f>
        <v>0</v>
      </c>
      <c r="I66" s="1">
        <f>SPX[[#This Row],[Invested]]/SPX[[#This Row],[Close]]</f>
        <v>0</v>
      </c>
      <c r="J66" s="1">
        <f>SUM(I$2:I66)</f>
        <v>0</v>
      </c>
      <c r="K66" s="32">
        <f>+SPX[[#This Row],[Cumulated Shares]]*SPX[[#This Row],[Close]]</f>
        <v>0</v>
      </c>
      <c r="L66">
        <f>IF(SPX[[#This Row],[Current Value]]&gt;0,1,0)</f>
        <v>0</v>
      </c>
      <c r="M66" s="34">
        <f ca="1">IFERROR(SPX[[#This Row],[Invested]]+OFFSET(SPX[[#This Row],[Invested]],-1,,,6),0)</f>
        <v>0</v>
      </c>
    </row>
    <row r="67" spans="1:13" x14ac:dyDescent="0.25">
      <c r="A67" t="s">
        <v>6</v>
      </c>
      <c r="B67" s="37">
        <v>20241</v>
      </c>
      <c r="C67" s="1">
        <v>37.959999000000003</v>
      </c>
      <c r="D67" s="1">
        <v>41.029998999999997</v>
      </c>
      <c r="E67" s="1">
        <v>37.959999000000003</v>
      </c>
      <c r="F67" s="1">
        <v>41.029998999999997</v>
      </c>
      <c r="G67">
        <f>IFERROR(IF(SPX[[#This Row],[Date]]=StartMonth,InvtTime*12,IF(G66&gt;0,G66-1,0)),0)</f>
        <v>0</v>
      </c>
      <c r="H67" s="2">
        <f>IF(SPX[[#This Row],[Count]]&gt;0,ROUND(AmountPerYear/12,2),0)</f>
        <v>0</v>
      </c>
      <c r="I67" s="1">
        <f>SPX[[#This Row],[Invested]]/SPX[[#This Row],[Close]]</f>
        <v>0</v>
      </c>
      <c r="J67" s="1">
        <f>SUM(I$2:I67)</f>
        <v>0</v>
      </c>
      <c r="K67" s="32">
        <f>+SPX[[#This Row],[Cumulated Shares]]*SPX[[#This Row],[Close]]</f>
        <v>0</v>
      </c>
      <c r="L67">
        <f>IF(SPX[[#This Row],[Current Value]]&gt;0,1,0)</f>
        <v>0</v>
      </c>
      <c r="M67" s="34">
        <f ca="1">IFERROR(SPX[[#This Row],[Invested]]+OFFSET(SPX[[#This Row],[Invested]],-1,,,6),0)</f>
        <v>0</v>
      </c>
    </row>
    <row r="68" spans="1:13" x14ac:dyDescent="0.25">
      <c r="A68" t="s">
        <v>6</v>
      </c>
      <c r="B68" s="37">
        <v>20271</v>
      </c>
      <c r="C68" s="1">
        <v>41.189999</v>
      </c>
      <c r="D68" s="1">
        <v>43.759998000000003</v>
      </c>
      <c r="E68" s="1">
        <v>41.189999</v>
      </c>
      <c r="F68" s="1">
        <v>43.52</v>
      </c>
      <c r="G68">
        <f>IFERROR(IF(SPX[[#This Row],[Date]]=StartMonth,InvtTime*12,IF(G67&gt;0,G67-1,0)),0)</f>
        <v>0</v>
      </c>
      <c r="H68" s="2">
        <f>IF(SPX[[#This Row],[Count]]&gt;0,ROUND(AmountPerYear/12,2),0)</f>
        <v>0</v>
      </c>
      <c r="I68" s="1">
        <f>SPX[[#This Row],[Invested]]/SPX[[#This Row],[Close]]</f>
        <v>0</v>
      </c>
      <c r="J68" s="1">
        <f>SUM(I$2:I68)</f>
        <v>0</v>
      </c>
      <c r="K68" s="32">
        <f>+SPX[[#This Row],[Cumulated Shares]]*SPX[[#This Row],[Close]]</f>
        <v>0</v>
      </c>
      <c r="L68">
        <f>IF(SPX[[#This Row],[Current Value]]&gt;0,1,0)</f>
        <v>0</v>
      </c>
      <c r="M68" s="34">
        <f ca="1">IFERROR(SPX[[#This Row],[Invested]]+OFFSET(SPX[[#This Row],[Invested]],-1,,,6),0)</f>
        <v>0</v>
      </c>
    </row>
    <row r="69" spans="1:13" x14ac:dyDescent="0.25">
      <c r="A69" t="s">
        <v>6</v>
      </c>
      <c r="B69" s="37">
        <v>20302</v>
      </c>
      <c r="C69" s="1">
        <v>42.93</v>
      </c>
      <c r="D69" s="1">
        <v>43.18</v>
      </c>
      <c r="E69" s="1">
        <v>41.740001999999997</v>
      </c>
      <c r="F69" s="1">
        <v>43.18</v>
      </c>
      <c r="G69">
        <f>IFERROR(IF(SPX[[#This Row],[Date]]=StartMonth,InvtTime*12,IF(G68&gt;0,G68-1,0)),0)</f>
        <v>0</v>
      </c>
      <c r="H69" s="2">
        <f>IF(SPX[[#This Row],[Count]]&gt;0,ROUND(AmountPerYear/12,2),0)</f>
        <v>0</v>
      </c>
      <c r="I69" s="1">
        <f>SPX[[#This Row],[Invested]]/SPX[[#This Row],[Close]]</f>
        <v>0</v>
      </c>
      <c r="J69" s="1">
        <f>SUM(I$2:I69)</f>
        <v>0</v>
      </c>
      <c r="K69" s="32">
        <f>+SPX[[#This Row],[Cumulated Shares]]*SPX[[#This Row],[Close]]</f>
        <v>0</v>
      </c>
      <c r="L69">
        <f>IF(SPX[[#This Row],[Current Value]]&gt;0,1,0)</f>
        <v>0</v>
      </c>
      <c r="M69" s="34">
        <f ca="1">IFERROR(SPX[[#This Row],[Invested]]+OFFSET(SPX[[#This Row],[Invested]],-1,,,6),0)</f>
        <v>0</v>
      </c>
    </row>
    <row r="70" spans="1:13" x14ac:dyDescent="0.25">
      <c r="A70" t="s">
        <v>6</v>
      </c>
      <c r="B70" s="37">
        <v>20333</v>
      </c>
      <c r="C70" s="1">
        <v>43.369999</v>
      </c>
      <c r="D70" s="1">
        <v>45.630001</v>
      </c>
      <c r="E70" s="1">
        <v>42.610000999999997</v>
      </c>
      <c r="F70" s="1">
        <v>43.669998</v>
      </c>
      <c r="G70">
        <f>IFERROR(IF(SPX[[#This Row],[Date]]=StartMonth,InvtTime*12,IF(G69&gt;0,G69-1,0)),0)</f>
        <v>0</v>
      </c>
      <c r="H70" s="2">
        <f>IF(SPX[[#This Row],[Count]]&gt;0,ROUND(AmountPerYear/12,2),0)</f>
        <v>0</v>
      </c>
      <c r="I70" s="1">
        <f>SPX[[#This Row],[Invested]]/SPX[[#This Row],[Close]]</f>
        <v>0</v>
      </c>
      <c r="J70" s="1">
        <f>SUM(I$2:I70)</f>
        <v>0</v>
      </c>
      <c r="K70" s="32">
        <f>+SPX[[#This Row],[Cumulated Shares]]*SPX[[#This Row],[Close]]</f>
        <v>0</v>
      </c>
      <c r="L70">
        <f>IF(SPX[[#This Row],[Current Value]]&gt;0,1,0)</f>
        <v>0</v>
      </c>
      <c r="M70" s="34">
        <f ca="1">IFERROR(SPX[[#This Row],[Invested]]+OFFSET(SPX[[#This Row],[Invested]],-1,,,6),0)</f>
        <v>0</v>
      </c>
    </row>
    <row r="71" spans="1:13" x14ac:dyDescent="0.25">
      <c r="A71" t="s">
        <v>6</v>
      </c>
      <c r="B71" s="37">
        <v>20363</v>
      </c>
      <c r="C71" s="1">
        <v>42.490001999999997</v>
      </c>
      <c r="D71" s="1">
        <v>42.990001999999997</v>
      </c>
      <c r="E71" s="1">
        <v>40.799999</v>
      </c>
      <c r="F71" s="1">
        <v>42.34</v>
      </c>
      <c r="G71">
        <f>IFERROR(IF(SPX[[#This Row],[Date]]=StartMonth,InvtTime*12,IF(G70&gt;0,G70-1,0)),0)</f>
        <v>0</v>
      </c>
      <c r="H71" s="2">
        <f>IF(SPX[[#This Row],[Count]]&gt;0,ROUND(AmountPerYear/12,2),0)</f>
        <v>0</v>
      </c>
      <c r="I71" s="1">
        <f>SPX[[#This Row],[Invested]]/SPX[[#This Row],[Close]]</f>
        <v>0</v>
      </c>
      <c r="J71" s="1">
        <f>SUM(I$2:I71)</f>
        <v>0</v>
      </c>
      <c r="K71" s="32">
        <f>+SPX[[#This Row],[Cumulated Shares]]*SPX[[#This Row],[Close]]</f>
        <v>0</v>
      </c>
      <c r="L71">
        <f>IF(SPX[[#This Row],[Current Value]]&gt;0,1,0)</f>
        <v>0</v>
      </c>
      <c r="M71" s="34">
        <f ca="1">IFERROR(SPX[[#This Row],[Invested]]+OFFSET(SPX[[#This Row],[Invested]],-1,,,6),0)</f>
        <v>0</v>
      </c>
    </row>
    <row r="72" spans="1:13" x14ac:dyDescent="0.25">
      <c r="A72" t="s">
        <v>6</v>
      </c>
      <c r="B72" s="37">
        <v>20394</v>
      </c>
      <c r="C72" s="1">
        <v>42.279998999999997</v>
      </c>
      <c r="D72" s="1">
        <v>46.41</v>
      </c>
      <c r="E72" s="1">
        <v>42.279998999999997</v>
      </c>
      <c r="F72" s="1">
        <v>45.509998000000003</v>
      </c>
      <c r="G72">
        <f>IFERROR(IF(SPX[[#This Row],[Date]]=StartMonth,InvtTime*12,IF(G71&gt;0,G71-1,0)),0)</f>
        <v>0</v>
      </c>
      <c r="H72" s="2">
        <f>IF(SPX[[#This Row],[Count]]&gt;0,ROUND(AmountPerYear/12,2),0)</f>
        <v>0</v>
      </c>
      <c r="I72" s="1">
        <f>SPX[[#This Row],[Invested]]/SPX[[#This Row],[Close]]</f>
        <v>0</v>
      </c>
      <c r="J72" s="1">
        <f>SUM(I$2:I72)</f>
        <v>0</v>
      </c>
      <c r="K72" s="32">
        <f>+SPX[[#This Row],[Cumulated Shares]]*SPX[[#This Row],[Close]]</f>
        <v>0</v>
      </c>
      <c r="L72">
        <f>IF(SPX[[#This Row],[Current Value]]&gt;0,1,0)</f>
        <v>0</v>
      </c>
      <c r="M72" s="34">
        <f ca="1">IFERROR(SPX[[#This Row],[Invested]]+OFFSET(SPX[[#This Row],[Invested]],-1,,,6),0)</f>
        <v>0</v>
      </c>
    </row>
    <row r="73" spans="1:13" x14ac:dyDescent="0.25">
      <c r="A73" t="s">
        <v>6</v>
      </c>
      <c r="B73" s="37">
        <v>20424</v>
      </c>
      <c r="C73" s="1">
        <v>45.349997999999999</v>
      </c>
      <c r="D73" s="1">
        <v>45.889999000000003</v>
      </c>
      <c r="E73" s="1">
        <v>44.950001</v>
      </c>
      <c r="F73" s="1">
        <v>45.48</v>
      </c>
      <c r="G73">
        <f>IFERROR(IF(SPX[[#This Row],[Date]]=StartMonth,InvtTime*12,IF(G72&gt;0,G72-1,0)),0)</f>
        <v>0</v>
      </c>
      <c r="H73" s="2">
        <f>IF(SPX[[#This Row],[Count]]&gt;0,ROUND(AmountPerYear/12,2),0)</f>
        <v>0</v>
      </c>
      <c r="I73" s="1">
        <f>SPX[[#This Row],[Invested]]/SPX[[#This Row],[Close]]</f>
        <v>0</v>
      </c>
      <c r="J73" s="1">
        <f>SUM(I$2:I73)</f>
        <v>0</v>
      </c>
      <c r="K73" s="32">
        <f>+SPX[[#This Row],[Cumulated Shares]]*SPX[[#This Row],[Close]]</f>
        <v>0</v>
      </c>
      <c r="L73">
        <f>IF(SPX[[#This Row],[Current Value]]&gt;0,1,0)</f>
        <v>0</v>
      </c>
      <c r="M73" s="34">
        <f ca="1">IFERROR(SPX[[#This Row],[Invested]]+OFFSET(SPX[[#This Row],[Invested]],-1,,,6),0)</f>
        <v>0</v>
      </c>
    </row>
    <row r="74" spans="1:13" x14ac:dyDescent="0.25">
      <c r="A74" t="s">
        <v>6</v>
      </c>
      <c r="B74" s="37">
        <v>20455</v>
      </c>
      <c r="C74" s="1">
        <v>45.16</v>
      </c>
      <c r="D74" s="1">
        <v>45.16</v>
      </c>
      <c r="E74" s="1">
        <v>43.110000999999997</v>
      </c>
      <c r="F74" s="1">
        <v>43.82</v>
      </c>
      <c r="G74">
        <f>IFERROR(IF(SPX[[#This Row],[Date]]=StartMonth,InvtTime*12,IF(G73&gt;0,G73-1,0)),0)</f>
        <v>0</v>
      </c>
      <c r="H74" s="2">
        <f>IF(SPX[[#This Row],[Count]]&gt;0,ROUND(AmountPerYear/12,2),0)</f>
        <v>0</v>
      </c>
      <c r="I74" s="1">
        <f>SPX[[#This Row],[Invested]]/SPX[[#This Row],[Close]]</f>
        <v>0</v>
      </c>
      <c r="J74" s="1">
        <f>SUM(I$2:I74)</f>
        <v>0</v>
      </c>
      <c r="K74" s="32">
        <f>+SPX[[#This Row],[Cumulated Shares]]*SPX[[#This Row],[Close]]</f>
        <v>0</v>
      </c>
      <c r="L74">
        <f>IF(SPX[[#This Row],[Current Value]]&gt;0,1,0)</f>
        <v>0</v>
      </c>
      <c r="M74" s="34">
        <f ca="1">IFERROR(SPX[[#This Row],[Invested]]+OFFSET(SPX[[#This Row],[Invested]],-1,,,6),0)</f>
        <v>0</v>
      </c>
    </row>
    <row r="75" spans="1:13" x14ac:dyDescent="0.25">
      <c r="A75" t="s">
        <v>6</v>
      </c>
      <c r="B75" s="37">
        <v>20486</v>
      </c>
      <c r="C75" s="1">
        <v>44.029998999999997</v>
      </c>
      <c r="D75" s="1">
        <v>45.43</v>
      </c>
      <c r="E75" s="1">
        <v>43.419998</v>
      </c>
      <c r="F75" s="1">
        <v>45.34</v>
      </c>
      <c r="G75">
        <f>IFERROR(IF(SPX[[#This Row],[Date]]=StartMonth,InvtTime*12,IF(G74&gt;0,G74-1,0)),0)</f>
        <v>0</v>
      </c>
      <c r="H75" s="2">
        <f>IF(SPX[[#This Row],[Count]]&gt;0,ROUND(AmountPerYear/12,2),0)</f>
        <v>0</v>
      </c>
      <c r="I75" s="1">
        <f>SPX[[#This Row],[Invested]]/SPX[[#This Row],[Close]]</f>
        <v>0</v>
      </c>
      <c r="J75" s="1">
        <f>SUM(I$2:I75)</f>
        <v>0</v>
      </c>
      <c r="K75" s="32">
        <f>+SPX[[#This Row],[Cumulated Shares]]*SPX[[#This Row],[Close]]</f>
        <v>0</v>
      </c>
      <c r="L75">
        <f>IF(SPX[[#This Row],[Current Value]]&gt;0,1,0)</f>
        <v>0</v>
      </c>
      <c r="M75" s="34">
        <f ca="1">IFERROR(SPX[[#This Row],[Invested]]+OFFSET(SPX[[#This Row],[Invested]],-1,,,6),0)</f>
        <v>0</v>
      </c>
    </row>
    <row r="76" spans="1:13" x14ac:dyDescent="0.25">
      <c r="A76" t="s">
        <v>6</v>
      </c>
      <c r="B76" s="37">
        <v>20515</v>
      </c>
      <c r="C76" s="1">
        <v>45.540000999999997</v>
      </c>
      <c r="D76" s="1">
        <v>48.869999</v>
      </c>
      <c r="E76" s="1">
        <v>45.540000999999997</v>
      </c>
      <c r="F76" s="1">
        <v>48.48</v>
      </c>
      <c r="G76">
        <f>IFERROR(IF(SPX[[#This Row],[Date]]=StartMonth,InvtTime*12,IF(G75&gt;0,G75-1,0)),0)</f>
        <v>0</v>
      </c>
      <c r="H76" s="2">
        <f>IF(SPX[[#This Row],[Count]]&gt;0,ROUND(AmountPerYear/12,2),0)</f>
        <v>0</v>
      </c>
      <c r="I76" s="1">
        <f>SPX[[#This Row],[Invested]]/SPX[[#This Row],[Close]]</f>
        <v>0</v>
      </c>
      <c r="J76" s="1">
        <f>SUM(I$2:I76)</f>
        <v>0</v>
      </c>
      <c r="K76" s="32">
        <f>+SPX[[#This Row],[Cumulated Shares]]*SPX[[#This Row],[Close]]</f>
        <v>0</v>
      </c>
      <c r="L76">
        <f>IF(SPX[[#This Row],[Current Value]]&gt;0,1,0)</f>
        <v>0</v>
      </c>
      <c r="M76" s="34">
        <f ca="1">IFERROR(SPX[[#This Row],[Invested]]+OFFSET(SPX[[#This Row],[Invested]],-1,,,6),0)</f>
        <v>0</v>
      </c>
    </row>
    <row r="77" spans="1:13" x14ac:dyDescent="0.25">
      <c r="A77" t="s">
        <v>6</v>
      </c>
      <c r="B77" s="37">
        <v>20546</v>
      </c>
      <c r="C77" s="1">
        <v>48.700001</v>
      </c>
      <c r="D77" s="1">
        <v>48.849997999999999</v>
      </c>
      <c r="E77" s="1">
        <v>47.09</v>
      </c>
      <c r="F77" s="1">
        <v>48.380001</v>
      </c>
      <c r="G77">
        <f>IFERROR(IF(SPX[[#This Row],[Date]]=StartMonth,InvtTime*12,IF(G76&gt;0,G76-1,0)),0)</f>
        <v>0</v>
      </c>
      <c r="H77" s="2">
        <f>IF(SPX[[#This Row],[Count]]&gt;0,ROUND(AmountPerYear/12,2),0)</f>
        <v>0</v>
      </c>
      <c r="I77" s="1">
        <f>SPX[[#This Row],[Invested]]/SPX[[#This Row],[Close]]</f>
        <v>0</v>
      </c>
      <c r="J77" s="1">
        <f>SUM(I$2:I77)</f>
        <v>0</v>
      </c>
      <c r="K77" s="32">
        <f>+SPX[[#This Row],[Cumulated Shares]]*SPX[[#This Row],[Close]]</f>
        <v>0</v>
      </c>
      <c r="L77">
        <f>IF(SPX[[#This Row],[Current Value]]&gt;0,1,0)</f>
        <v>0</v>
      </c>
      <c r="M77" s="34">
        <f ca="1">IFERROR(SPX[[#This Row],[Invested]]+OFFSET(SPX[[#This Row],[Invested]],-1,,,6),0)</f>
        <v>0</v>
      </c>
    </row>
    <row r="78" spans="1:13" x14ac:dyDescent="0.25">
      <c r="A78" t="s">
        <v>6</v>
      </c>
      <c r="B78" s="37">
        <v>20576</v>
      </c>
      <c r="C78" s="1">
        <v>48.16</v>
      </c>
      <c r="D78" s="1">
        <v>48.509998000000003</v>
      </c>
      <c r="E78" s="1">
        <v>44.099997999999999</v>
      </c>
      <c r="F78" s="1">
        <v>45.200001</v>
      </c>
      <c r="G78">
        <f>IFERROR(IF(SPX[[#This Row],[Date]]=StartMonth,InvtTime*12,IF(G77&gt;0,G77-1,0)),0)</f>
        <v>0</v>
      </c>
      <c r="H78" s="2">
        <f>IF(SPX[[#This Row],[Count]]&gt;0,ROUND(AmountPerYear/12,2),0)</f>
        <v>0</v>
      </c>
      <c r="I78" s="1">
        <f>SPX[[#This Row],[Invested]]/SPX[[#This Row],[Close]]</f>
        <v>0</v>
      </c>
      <c r="J78" s="1">
        <f>SUM(I$2:I78)</f>
        <v>0</v>
      </c>
      <c r="K78" s="32">
        <f>+SPX[[#This Row],[Cumulated Shares]]*SPX[[#This Row],[Close]]</f>
        <v>0</v>
      </c>
      <c r="L78">
        <f>IF(SPX[[#This Row],[Current Value]]&gt;0,1,0)</f>
        <v>0</v>
      </c>
      <c r="M78" s="34">
        <f ca="1">IFERROR(SPX[[#This Row],[Invested]]+OFFSET(SPX[[#This Row],[Invested]],-1,,,6),0)</f>
        <v>0</v>
      </c>
    </row>
    <row r="79" spans="1:13" x14ac:dyDescent="0.25">
      <c r="A79" t="s">
        <v>6</v>
      </c>
      <c r="B79" s="37">
        <v>20607</v>
      </c>
      <c r="C79" s="1">
        <v>45.580002</v>
      </c>
      <c r="D79" s="1">
        <v>47.130001</v>
      </c>
      <c r="E79" s="1">
        <v>45.139999000000003</v>
      </c>
      <c r="F79" s="1">
        <v>46.970001000000003</v>
      </c>
      <c r="G79">
        <f>IFERROR(IF(SPX[[#This Row],[Date]]=StartMonth,InvtTime*12,IF(G78&gt;0,G78-1,0)),0)</f>
        <v>0</v>
      </c>
      <c r="H79" s="2">
        <f>IF(SPX[[#This Row],[Count]]&gt;0,ROUND(AmountPerYear/12,2),0)</f>
        <v>0</v>
      </c>
      <c r="I79" s="1">
        <f>SPX[[#This Row],[Invested]]/SPX[[#This Row],[Close]]</f>
        <v>0</v>
      </c>
      <c r="J79" s="1">
        <f>SUM(I$2:I79)</f>
        <v>0</v>
      </c>
      <c r="K79" s="32">
        <f>+SPX[[#This Row],[Cumulated Shares]]*SPX[[#This Row],[Close]]</f>
        <v>0</v>
      </c>
      <c r="L79">
        <f>IF(SPX[[#This Row],[Current Value]]&gt;0,1,0)</f>
        <v>0</v>
      </c>
      <c r="M79" s="34">
        <f ca="1">IFERROR(SPX[[#This Row],[Invested]]+OFFSET(SPX[[#This Row],[Invested]],-1,,,6),0)</f>
        <v>0</v>
      </c>
    </row>
    <row r="80" spans="1:13" x14ac:dyDescent="0.25">
      <c r="A80" t="s">
        <v>6</v>
      </c>
      <c r="B80" s="37">
        <v>20637</v>
      </c>
      <c r="C80" s="1">
        <v>46.93</v>
      </c>
      <c r="D80" s="1">
        <v>49.48</v>
      </c>
      <c r="E80" s="1">
        <v>46.93</v>
      </c>
      <c r="F80" s="1">
        <v>49.389999000000003</v>
      </c>
      <c r="G80">
        <f>IFERROR(IF(SPX[[#This Row],[Date]]=StartMonth,InvtTime*12,IF(G79&gt;0,G79-1,0)),0)</f>
        <v>0</v>
      </c>
      <c r="H80" s="2">
        <f>IF(SPX[[#This Row],[Count]]&gt;0,ROUND(AmountPerYear/12,2),0)</f>
        <v>0</v>
      </c>
      <c r="I80" s="1">
        <f>SPX[[#This Row],[Invested]]/SPX[[#This Row],[Close]]</f>
        <v>0</v>
      </c>
      <c r="J80" s="1">
        <f>SUM(I$2:I80)</f>
        <v>0</v>
      </c>
      <c r="K80" s="32">
        <f>+SPX[[#This Row],[Cumulated Shares]]*SPX[[#This Row],[Close]]</f>
        <v>0</v>
      </c>
      <c r="L80">
        <f>IF(SPX[[#This Row],[Current Value]]&gt;0,1,0)</f>
        <v>0</v>
      </c>
      <c r="M80" s="34">
        <f ca="1">IFERROR(SPX[[#This Row],[Invested]]+OFFSET(SPX[[#This Row],[Invested]],-1,,,6),0)</f>
        <v>0</v>
      </c>
    </row>
    <row r="81" spans="1:13" x14ac:dyDescent="0.25">
      <c r="A81" t="s">
        <v>6</v>
      </c>
      <c r="B81" s="37">
        <v>20668</v>
      </c>
      <c r="C81" s="1">
        <v>49.619999</v>
      </c>
      <c r="D81" s="1">
        <v>49.639999000000003</v>
      </c>
      <c r="E81" s="1">
        <v>46.939999</v>
      </c>
      <c r="F81" s="1">
        <v>47.509998000000003</v>
      </c>
      <c r="G81">
        <f>IFERROR(IF(SPX[[#This Row],[Date]]=StartMonth,InvtTime*12,IF(G80&gt;0,G80-1,0)),0)</f>
        <v>0</v>
      </c>
      <c r="H81" s="2">
        <f>IF(SPX[[#This Row],[Count]]&gt;0,ROUND(AmountPerYear/12,2),0)</f>
        <v>0</v>
      </c>
      <c r="I81" s="1">
        <f>SPX[[#This Row],[Invested]]/SPX[[#This Row],[Close]]</f>
        <v>0</v>
      </c>
      <c r="J81" s="1">
        <f>SUM(I$2:I81)</f>
        <v>0</v>
      </c>
      <c r="K81" s="32">
        <f>+SPX[[#This Row],[Cumulated Shares]]*SPX[[#This Row],[Close]]</f>
        <v>0</v>
      </c>
      <c r="L81">
        <f>IF(SPX[[#This Row],[Current Value]]&gt;0,1,0)</f>
        <v>0</v>
      </c>
      <c r="M81" s="34">
        <f ca="1">IFERROR(SPX[[#This Row],[Invested]]+OFFSET(SPX[[#This Row],[Invested]],-1,,,6),0)</f>
        <v>0</v>
      </c>
    </row>
    <row r="82" spans="1:13" x14ac:dyDescent="0.25">
      <c r="A82" t="s">
        <v>6</v>
      </c>
      <c r="B82" s="37">
        <v>20699</v>
      </c>
      <c r="C82" s="1">
        <v>47.889999000000003</v>
      </c>
      <c r="D82" s="1">
        <v>48.099997999999999</v>
      </c>
      <c r="E82" s="1">
        <v>45.349997999999999</v>
      </c>
      <c r="F82" s="1">
        <v>45.349997999999999</v>
      </c>
      <c r="G82">
        <f>IFERROR(IF(SPX[[#This Row],[Date]]=StartMonth,InvtTime*12,IF(G81&gt;0,G81-1,0)),0)</f>
        <v>0</v>
      </c>
      <c r="H82" s="2">
        <f>IF(SPX[[#This Row],[Count]]&gt;0,ROUND(AmountPerYear/12,2),0)</f>
        <v>0</v>
      </c>
      <c r="I82" s="1">
        <f>SPX[[#This Row],[Invested]]/SPX[[#This Row],[Close]]</f>
        <v>0</v>
      </c>
      <c r="J82" s="1">
        <f>SUM(I$2:I82)</f>
        <v>0</v>
      </c>
      <c r="K82" s="32">
        <f>+SPX[[#This Row],[Cumulated Shares]]*SPX[[#This Row],[Close]]</f>
        <v>0</v>
      </c>
      <c r="L82">
        <f>IF(SPX[[#This Row],[Current Value]]&gt;0,1,0)</f>
        <v>0</v>
      </c>
      <c r="M82" s="34">
        <f ca="1">IFERROR(SPX[[#This Row],[Invested]]+OFFSET(SPX[[#This Row],[Invested]],-1,,,6),0)</f>
        <v>0</v>
      </c>
    </row>
    <row r="83" spans="1:13" x14ac:dyDescent="0.25">
      <c r="A83" t="s">
        <v>6</v>
      </c>
      <c r="B83" s="37">
        <v>20729</v>
      </c>
      <c r="C83" s="1">
        <v>44.700001</v>
      </c>
      <c r="D83" s="1">
        <v>47</v>
      </c>
      <c r="E83" s="1">
        <v>44.700001</v>
      </c>
      <c r="F83" s="1">
        <v>45.580002</v>
      </c>
      <c r="G83">
        <f>IFERROR(IF(SPX[[#This Row],[Date]]=StartMonth,InvtTime*12,IF(G82&gt;0,G82-1,0)),0)</f>
        <v>0</v>
      </c>
      <c r="H83" s="2">
        <f>IF(SPX[[#This Row],[Count]]&gt;0,ROUND(AmountPerYear/12,2),0)</f>
        <v>0</v>
      </c>
      <c r="I83" s="1">
        <f>SPX[[#This Row],[Invested]]/SPX[[#This Row],[Close]]</f>
        <v>0</v>
      </c>
      <c r="J83" s="1">
        <f>SUM(I$2:I83)</f>
        <v>0</v>
      </c>
      <c r="K83" s="32">
        <f>+SPX[[#This Row],[Cumulated Shares]]*SPX[[#This Row],[Close]]</f>
        <v>0</v>
      </c>
      <c r="L83">
        <f>IF(SPX[[#This Row],[Current Value]]&gt;0,1,0)</f>
        <v>0</v>
      </c>
      <c r="M83" s="34">
        <f ca="1">IFERROR(SPX[[#This Row],[Invested]]+OFFSET(SPX[[#This Row],[Invested]],-1,,,6),0)</f>
        <v>0</v>
      </c>
    </row>
    <row r="84" spans="1:13" x14ac:dyDescent="0.25">
      <c r="A84" t="s">
        <v>6</v>
      </c>
      <c r="B84" s="37">
        <v>20760</v>
      </c>
      <c r="C84" s="1">
        <v>46.52</v>
      </c>
      <c r="D84" s="1">
        <v>47.599997999999999</v>
      </c>
      <c r="E84" s="1">
        <v>44.380001</v>
      </c>
      <c r="F84" s="1">
        <v>45.080002</v>
      </c>
      <c r="G84">
        <f>IFERROR(IF(SPX[[#This Row],[Date]]=StartMonth,InvtTime*12,IF(G83&gt;0,G83-1,0)),0)</f>
        <v>0</v>
      </c>
      <c r="H84" s="2">
        <f>IF(SPX[[#This Row],[Count]]&gt;0,ROUND(AmountPerYear/12,2),0)</f>
        <v>0</v>
      </c>
      <c r="I84" s="1">
        <f>SPX[[#This Row],[Invested]]/SPX[[#This Row],[Close]]</f>
        <v>0</v>
      </c>
      <c r="J84" s="1">
        <f>SUM(I$2:I84)</f>
        <v>0</v>
      </c>
      <c r="K84" s="32">
        <f>+SPX[[#This Row],[Cumulated Shares]]*SPX[[#This Row],[Close]]</f>
        <v>0</v>
      </c>
      <c r="L84">
        <f>IF(SPX[[#This Row],[Current Value]]&gt;0,1,0)</f>
        <v>0</v>
      </c>
      <c r="M84" s="34">
        <f ca="1">IFERROR(SPX[[#This Row],[Invested]]+OFFSET(SPX[[#This Row],[Invested]],-1,,,6),0)</f>
        <v>0</v>
      </c>
    </row>
    <row r="85" spans="1:13" x14ac:dyDescent="0.25">
      <c r="A85" t="s">
        <v>6</v>
      </c>
      <c r="B85" s="37">
        <v>20790</v>
      </c>
      <c r="C85" s="1">
        <v>45.98</v>
      </c>
      <c r="D85" s="1">
        <v>47.040000999999997</v>
      </c>
      <c r="E85" s="1">
        <v>45.84</v>
      </c>
      <c r="F85" s="1">
        <v>46.669998</v>
      </c>
      <c r="G85">
        <f>IFERROR(IF(SPX[[#This Row],[Date]]=StartMonth,InvtTime*12,IF(G84&gt;0,G84-1,0)),0)</f>
        <v>0</v>
      </c>
      <c r="H85" s="2">
        <f>IF(SPX[[#This Row],[Count]]&gt;0,ROUND(AmountPerYear/12,2),0)</f>
        <v>0</v>
      </c>
      <c r="I85" s="1">
        <f>SPX[[#This Row],[Invested]]/SPX[[#This Row],[Close]]</f>
        <v>0</v>
      </c>
      <c r="J85" s="1">
        <f>SUM(I$2:I85)</f>
        <v>0</v>
      </c>
      <c r="K85" s="32">
        <f>+SPX[[#This Row],[Cumulated Shares]]*SPX[[#This Row],[Close]]</f>
        <v>0</v>
      </c>
      <c r="L85">
        <f>IF(SPX[[#This Row],[Current Value]]&gt;0,1,0)</f>
        <v>0</v>
      </c>
      <c r="M85" s="34">
        <f ca="1">IFERROR(SPX[[#This Row],[Invested]]+OFFSET(SPX[[#This Row],[Invested]],-1,,,6),0)</f>
        <v>0</v>
      </c>
    </row>
    <row r="86" spans="1:13" x14ac:dyDescent="0.25">
      <c r="A86" t="s">
        <v>6</v>
      </c>
      <c r="B86" s="37">
        <v>20821</v>
      </c>
      <c r="C86" s="1">
        <v>46.200001</v>
      </c>
      <c r="D86" s="1">
        <v>46.66</v>
      </c>
      <c r="E86" s="1">
        <v>44.400002000000001</v>
      </c>
      <c r="F86" s="1">
        <v>44.720001000000003</v>
      </c>
      <c r="G86">
        <f>IFERROR(IF(SPX[[#This Row],[Date]]=StartMonth,InvtTime*12,IF(G85&gt;0,G85-1,0)),0)</f>
        <v>0</v>
      </c>
      <c r="H86" s="2">
        <f>IF(SPX[[#This Row],[Count]]&gt;0,ROUND(AmountPerYear/12,2),0)</f>
        <v>0</v>
      </c>
      <c r="I86" s="1">
        <f>SPX[[#This Row],[Invested]]/SPX[[#This Row],[Close]]</f>
        <v>0</v>
      </c>
      <c r="J86" s="1">
        <f>SUM(I$2:I86)</f>
        <v>0</v>
      </c>
      <c r="K86" s="32">
        <f>+SPX[[#This Row],[Cumulated Shares]]*SPX[[#This Row],[Close]]</f>
        <v>0</v>
      </c>
      <c r="L86">
        <f>IF(SPX[[#This Row],[Current Value]]&gt;0,1,0)</f>
        <v>0</v>
      </c>
      <c r="M86" s="34">
        <f ca="1">IFERROR(SPX[[#This Row],[Invested]]+OFFSET(SPX[[#This Row],[Invested]],-1,,,6),0)</f>
        <v>0</v>
      </c>
    </row>
    <row r="87" spans="1:13" x14ac:dyDescent="0.25">
      <c r="A87" t="s">
        <v>6</v>
      </c>
      <c r="B87" s="37">
        <v>20852</v>
      </c>
      <c r="C87" s="1">
        <v>44.619999</v>
      </c>
      <c r="D87" s="1">
        <v>44.619999</v>
      </c>
      <c r="E87" s="1">
        <v>42.389999000000003</v>
      </c>
      <c r="F87" s="1">
        <v>43.259998000000003</v>
      </c>
      <c r="G87">
        <f>IFERROR(IF(SPX[[#This Row],[Date]]=StartMonth,InvtTime*12,IF(G86&gt;0,G86-1,0)),0)</f>
        <v>0</v>
      </c>
      <c r="H87" s="2">
        <f>IF(SPX[[#This Row],[Count]]&gt;0,ROUND(AmountPerYear/12,2),0)</f>
        <v>0</v>
      </c>
      <c r="I87" s="1">
        <f>SPX[[#This Row],[Invested]]/SPX[[#This Row],[Close]]</f>
        <v>0</v>
      </c>
      <c r="J87" s="1">
        <f>SUM(I$2:I87)</f>
        <v>0</v>
      </c>
      <c r="K87" s="32">
        <f>+SPX[[#This Row],[Cumulated Shares]]*SPX[[#This Row],[Close]]</f>
        <v>0</v>
      </c>
      <c r="L87">
        <f>IF(SPX[[#This Row],[Current Value]]&gt;0,1,0)</f>
        <v>0</v>
      </c>
      <c r="M87" s="34">
        <f ca="1">IFERROR(SPX[[#This Row],[Invested]]+OFFSET(SPX[[#This Row],[Invested]],-1,,,6),0)</f>
        <v>0</v>
      </c>
    </row>
    <row r="88" spans="1:13" x14ac:dyDescent="0.25">
      <c r="A88" t="s">
        <v>6</v>
      </c>
      <c r="B88" s="37">
        <v>20880</v>
      </c>
      <c r="C88" s="1">
        <v>43.740001999999997</v>
      </c>
      <c r="D88" s="1">
        <v>44.23</v>
      </c>
      <c r="E88" s="1">
        <v>43.740001999999997</v>
      </c>
      <c r="F88" s="1">
        <v>44.110000999999997</v>
      </c>
      <c r="G88">
        <f>IFERROR(IF(SPX[[#This Row],[Date]]=StartMonth,InvtTime*12,IF(G87&gt;0,G87-1,0)),0)</f>
        <v>0</v>
      </c>
      <c r="H88" s="2">
        <f>IF(SPX[[#This Row],[Count]]&gt;0,ROUND(AmountPerYear/12,2),0)</f>
        <v>0</v>
      </c>
      <c r="I88" s="1">
        <f>SPX[[#This Row],[Invested]]/SPX[[#This Row],[Close]]</f>
        <v>0</v>
      </c>
      <c r="J88" s="1">
        <f>SUM(I$2:I88)</f>
        <v>0</v>
      </c>
      <c r="K88" s="32">
        <f>+SPX[[#This Row],[Cumulated Shares]]*SPX[[#This Row],[Close]]</f>
        <v>0</v>
      </c>
      <c r="L88">
        <f>IF(SPX[[#This Row],[Current Value]]&gt;0,1,0)</f>
        <v>0</v>
      </c>
      <c r="M88" s="34">
        <f ca="1">IFERROR(SPX[[#This Row],[Invested]]+OFFSET(SPX[[#This Row],[Invested]],-1,,,6),0)</f>
        <v>0</v>
      </c>
    </row>
    <row r="89" spans="1:13" x14ac:dyDescent="0.25">
      <c r="A89" t="s">
        <v>6</v>
      </c>
      <c r="B89" s="37">
        <v>20911</v>
      </c>
      <c r="C89" s="1">
        <v>44.139999000000003</v>
      </c>
      <c r="D89" s="1">
        <v>45.740001999999997</v>
      </c>
      <c r="E89" s="1">
        <v>44.139999000000003</v>
      </c>
      <c r="F89" s="1">
        <v>45.740001999999997</v>
      </c>
      <c r="G89">
        <f>IFERROR(IF(SPX[[#This Row],[Date]]=StartMonth,InvtTime*12,IF(G88&gt;0,G88-1,0)),0)</f>
        <v>0</v>
      </c>
      <c r="H89" s="2">
        <f>IF(SPX[[#This Row],[Count]]&gt;0,ROUND(AmountPerYear/12,2),0)</f>
        <v>0</v>
      </c>
      <c r="I89" s="1">
        <f>SPX[[#This Row],[Invested]]/SPX[[#This Row],[Close]]</f>
        <v>0</v>
      </c>
      <c r="J89" s="1">
        <f>SUM(I$2:I89)</f>
        <v>0</v>
      </c>
      <c r="K89" s="32">
        <f>+SPX[[#This Row],[Cumulated Shares]]*SPX[[#This Row],[Close]]</f>
        <v>0</v>
      </c>
      <c r="L89">
        <f>IF(SPX[[#This Row],[Current Value]]&gt;0,1,0)</f>
        <v>0</v>
      </c>
      <c r="M89" s="34">
        <f ca="1">IFERROR(SPX[[#This Row],[Invested]]+OFFSET(SPX[[#This Row],[Invested]],-1,,,6),0)</f>
        <v>0</v>
      </c>
    </row>
    <row r="90" spans="1:13" x14ac:dyDescent="0.25">
      <c r="A90" t="s">
        <v>6</v>
      </c>
      <c r="B90" s="37">
        <v>20941</v>
      </c>
      <c r="C90" s="1">
        <v>46.02</v>
      </c>
      <c r="D90" s="1">
        <v>47.43</v>
      </c>
      <c r="E90" s="1">
        <v>46.02</v>
      </c>
      <c r="F90" s="1">
        <v>47.43</v>
      </c>
      <c r="G90">
        <f>IFERROR(IF(SPX[[#This Row],[Date]]=StartMonth,InvtTime*12,IF(G89&gt;0,G89-1,0)),0)</f>
        <v>0</v>
      </c>
      <c r="H90" s="2">
        <f>IF(SPX[[#This Row],[Count]]&gt;0,ROUND(AmountPerYear/12,2),0)</f>
        <v>0</v>
      </c>
      <c r="I90" s="1">
        <f>SPX[[#This Row],[Invested]]/SPX[[#This Row],[Close]]</f>
        <v>0</v>
      </c>
      <c r="J90" s="1">
        <f>SUM(I$2:I90)</f>
        <v>0</v>
      </c>
      <c r="K90" s="32">
        <f>+SPX[[#This Row],[Cumulated Shares]]*SPX[[#This Row],[Close]]</f>
        <v>0</v>
      </c>
      <c r="L90">
        <f>IF(SPX[[#This Row],[Current Value]]&gt;0,1,0)</f>
        <v>0</v>
      </c>
      <c r="M90" s="34">
        <f ca="1">IFERROR(SPX[[#This Row],[Invested]]+OFFSET(SPX[[#This Row],[Invested]],-1,,,6),0)</f>
        <v>0</v>
      </c>
    </row>
    <row r="91" spans="1:13" x14ac:dyDescent="0.25">
      <c r="A91" t="s">
        <v>6</v>
      </c>
      <c r="B91" s="37">
        <v>20972</v>
      </c>
      <c r="C91" s="1">
        <v>47.369999</v>
      </c>
      <c r="D91" s="1">
        <v>48.240001999999997</v>
      </c>
      <c r="E91" s="1">
        <v>46.779998999999997</v>
      </c>
      <c r="F91" s="1">
        <v>47.369999</v>
      </c>
      <c r="G91">
        <f>IFERROR(IF(SPX[[#This Row],[Date]]=StartMonth,InvtTime*12,IF(G90&gt;0,G90-1,0)),0)</f>
        <v>0</v>
      </c>
      <c r="H91" s="2">
        <f>IF(SPX[[#This Row],[Count]]&gt;0,ROUND(AmountPerYear/12,2),0)</f>
        <v>0</v>
      </c>
      <c r="I91" s="1">
        <f>SPX[[#This Row],[Invested]]/SPX[[#This Row],[Close]]</f>
        <v>0</v>
      </c>
      <c r="J91" s="1">
        <f>SUM(I$2:I91)</f>
        <v>0</v>
      </c>
      <c r="K91" s="32">
        <f>+SPX[[#This Row],[Cumulated Shares]]*SPX[[#This Row],[Close]]</f>
        <v>0</v>
      </c>
      <c r="L91">
        <f>IF(SPX[[#This Row],[Current Value]]&gt;0,1,0)</f>
        <v>0</v>
      </c>
      <c r="M91" s="34">
        <f ca="1">IFERROR(SPX[[#This Row],[Invested]]+OFFSET(SPX[[#This Row],[Invested]],-1,,,6),0)</f>
        <v>0</v>
      </c>
    </row>
    <row r="92" spans="1:13" x14ac:dyDescent="0.25">
      <c r="A92" t="s">
        <v>6</v>
      </c>
      <c r="B92" s="37">
        <v>21002</v>
      </c>
      <c r="C92" s="1">
        <v>47.43</v>
      </c>
      <c r="D92" s="1">
        <v>49.130001</v>
      </c>
      <c r="E92" s="1">
        <v>47.43</v>
      </c>
      <c r="F92" s="1">
        <v>47.91</v>
      </c>
      <c r="G92">
        <f>IFERROR(IF(SPX[[#This Row],[Date]]=StartMonth,InvtTime*12,IF(G91&gt;0,G91-1,0)),0)</f>
        <v>0</v>
      </c>
      <c r="H92" s="2">
        <f>IF(SPX[[#This Row],[Count]]&gt;0,ROUND(AmountPerYear/12,2),0)</f>
        <v>0</v>
      </c>
      <c r="I92" s="1">
        <f>SPX[[#This Row],[Invested]]/SPX[[#This Row],[Close]]</f>
        <v>0</v>
      </c>
      <c r="J92" s="1">
        <f>SUM(I$2:I92)</f>
        <v>0</v>
      </c>
      <c r="K92" s="32">
        <f>+SPX[[#This Row],[Cumulated Shares]]*SPX[[#This Row],[Close]]</f>
        <v>0</v>
      </c>
      <c r="L92">
        <f>IF(SPX[[#This Row],[Current Value]]&gt;0,1,0)</f>
        <v>0</v>
      </c>
      <c r="M92" s="34">
        <f ca="1">IFERROR(SPX[[#This Row],[Invested]]+OFFSET(SPX[[#This Row],[Invested]],-1,,,6),0)</f>
        <v>0</v>
      </c>
    </row>
    <row r="93" spans="1:13" x14ac:dyDescent="0.25">
      <c r="A93" t="s">
        <v>6</v>
      </c>
      <c r="B93" s="37">
        <v>21033</v>
      </c>
      <c r="C93" s="1">
        <v>47.790000999999997</v>
      </c>
      <c r="D93" s="1">
        <v>47.790000999999997</v>
      </c>
      <c r="E93" s="1">
        <v>43.889999000000003</v>
      </c>
      <c r="F93" s="1">
        <v>45.220001000000003</v>
      </c>
      <c r="G93">
        <f>IFERROR(IF(SPX[[#This Row],[Date]]=StartMonth,InvtTime*12,IF(G92&gt;0,G92-1,0)),0)</f>
        <v>0</v>
      </c>
      <c r="H93" s="2">
        <f>IF(SPX[[#This Row],[Count]]&gt;0,ROUND(AmountPerYear/12,2),0)</f>
        <v>0</v>
      </c>
      <c r="I93" s="1">
        <f>SPX[[#This Row],[Invested]]/SPX[[#This Row],[Close]]</f>
        <v>0</v>
      </c>
      <c r="J93" s="1">
        <f>SUM(I$2:I93)</f>
        <v>0</v>
      </c>
      <c r="K93" s="32">
        <f>+SPX[[#This Row],[Cumulated Shares]]*SPX[[#This Row],[Close]]</f>
        <v>0</v>
      </c>
      <c r="L93">
        <f>IF(SPX[[#This Row],[Current Value]]&gt;0,1,0)</f>
        <v>0</v>
      </c>
      <c r="M93" s="34">
        <f ca="1">IFERROR(SPX[[#This Row],[Invested]]+OFFSET(SPX[[#This Row],[Invested]],-1,,,6),0)</f>
        <v>0</v>
      </c>
    </row>
    <row r="94" spans="1:13" x14ac:dyDescent="0.25">
      <c r="A94" t="s">
        <v>6</v>
      </c>
      <c r="B94" s="37">
        <v>21064</v>
      </c>
      <c r="C94" s="1">
        <v>45.439999</v>
      </c>
      <c r="D94" s="1">
        <v>45.439999</v>
      </c>
      <c r="E94" s="1">
        <v>42.419998</v>
      </c>
      <c r="F94" s="1">
        <v>42.419998</v>
      </c>
      <c r="G94">
        <f>IFERROR(IF(SPX[[#This Row],[Date]]=StartMonth,InvtTime*12,IF(G93&gt;0,G93-1,0)),0)</f>
        <v>0</v>
      </c>
      <c r="H94" s="2">
        <f>IF(SPX[[#This Row],[Count]]&gt;0,ROUND(AmountPerYear/12,2),0)</f>
        <v>0</v>
      </c>
      <c r="I94" s="1">
        <f>SPX[[#This Row],[Invested]]/SPX[[#This Row],[Close]]</f>
        <v>0</v>
      </c>
      <c r="J94" s="1">
        <f>SUM(I$2:I94)</f>
        <v>0</v>
      </c>
      <c r="K94" s="32">
        <f>+SPX[[#This Row],[Cumulated Shares]]*SPX[[#This Row],[Close]]</f>
        <v>0</v>
      </c>
      <c r="L94">
        <f>IF(SPX[[#This Row],[Current Value]]&gt;0,1,0)</f>
        <v>0</v>
      </c>
      <c r="M94" s="34">
        <f ca="1">IFERROR(SPX[[#This Row],[Invested]]+OFFSET(SPX[[#This Row],[Invested]],-1,,,6),0)</f>
        <v>0</v>
      </c>
    </row>
    <row r="95" spans="1:13" x14ac:dyDescent="0.25">
      <c r="A95" t="s">
        <v>6</v>
      </c>
      <c r="B95" s="37">
        <v>21094</v>
      </c>
      <c r="C95" s="1">
        <v>42.759998000000003</v>
      </c>
      <c r="D95" s="1">
        <v>43.139999000000003</v>
      </c>
      <c r="E95" s="1">
        <v>38.979999999999997</v>
      </c>
      <c r="F95" s="1">
        <v>41.060001</v>
      </c>
      <c r="G95">
        <f>IFERROR(IF(SPX[[#This Row],[Date]]=StartMonth,InvtTime*12,IF(G94&gt;0,G94-1,0)),0)</f>
        <v>0</v>
      </c>
      <c r="H95" s="2">
        <f>IF(SPX[[#This Row],[Count]]&gt;0,ROUND(AmountPerYear/12,2),0)</f>
        <v>0</v>
      </c>
      <c r="I95" s="1">
        <f>SPX[[#This Row],[Invested]]/SPX[[#This Row],[Close]]</f>
        <v>0</v>
      </c>
      <c r="J95" s="1">
        <f>SUM(I$2:I95)</f>
        <v>0</v>
      </c>
      <c r="K95" s="32">
        <f>+SPX[[#This Row],[Cumulated Shares]]*SPX[[#This Row],[Close]]</f>
        <v>0</v>
      </c>
      <c r="L95">
        <f>IF(SPX[[#This Row],[Current Value]]&gt;0,1,0)</f>
        <v>0</v>
      </c>
      <c r="M95" s="34">
        <f ca="1">IFERROR(SPX[[#This Row],[Invested]]+OFFSET(SPX[[#This Row],[Invested]],-1,,,6),0)</f>
        <v>0</v>
      </c>
    </row>
    <row r="96" spans="1:13" x14ac:dyDescent="0.25">
      <c r="A96" t="s">
        <v>6</v>
      </c>
      <c r="B96" s="37">
        <v>21125</v>
      </c>
      <c r="C96" s="1">
        <v>40.439999</v>
      </c>
      <c r="D96" s="1">
        <v>41.720001000000003</v>
      </c>
      <c r="E96" s="1">
        <v>39.439999</v>
      </c>
      <c r="F96" s="1">
        <v>41.720001000000003</v>
      </c>
      <c r="G96">
        <f>IFERROR(IF(SPX[[#This Row],[Date]]=StartMonth,InvtTime*12,IF(G95&gt;0,G95-1,0)),0)</f>
        <v>0</v>
      </c>
      <c r="H96" s="2">
        <f>IF(SPX[[#This Row],[Count]]&gt;0,ROUND(AmountPerYear/12,2),0)</f>
        <v>0</v>
      </c>
      <c r="I96" s="1">
        <f>SPX[[#This Row],[Invested]]/SPX[[#This Row],[Close]]</f>
        <v>0</v>
      </c>
      <c r="J96" s="1">
        <f>SUM(I$2:I96)</f>
        <v>0</v>
      </c>
      <c r="K96" s="32">
        <f>+SPX[[#This Row],[Cumulated Shares]]*SPX[[#This Row],[Close]]</f>
        <v>0</v>
      </c>
      <c r="L96">
        <f>IF(SPX[[#This Row],[Current Value]]&gt;0,1,0)</f>
        <v>0</v>
      </c>
      <c r="M96" s="34">
        <f ca="1">IFERROR(SPX[[#This Row],[Invested]]+OFFSET(SPX[[#This Row],[Invested]],-1,,,6),0)</f>
        <v>0</v>
      </c>
    </row>
    <row r="97" spans="1:13" x14ac:dyDescent="0.25">
      <c r="A97" t="s">
        <v>6</v>
      </c>
      <c r="B97" s="37">
        <v>21155</v>
      </c>
      <c r="C97" s="1">
        <v>41.360000999999997</v>
      </c>
      <c r="D97" s="1">
        <v>41.540000999999997</v>
      </c>
      <c r="E97" s="1">
        <v>39.380001</v>
      </c>
      <c r="F97" s="1">
        <v>39.990001999999997</v>
      </c>
      <c r="G97">
        <f>IFERROR(IF(SPX[[#This Row],[Date]]=StartMonth,InvtTime*12,IF(G96&gt;0,G96-1,0)),0)</f>
        <v>0</v>
      </c>
      <c r="H97" s="2">
        <f>IF(SPX[[#This Row],[Count]]&gt;0,ROUND(AmountPerYear/12,2),0)</f>
        <v>0</v>
      </c>
      <c r="I97" s="1">
        <f>SPX[[#This Row],[Invested]]/SPX[[#This Row],[Close]]</f>
        <v>0</v>
      </c>
      <c r="J97" s="1">
        <f>SUM(I$2:I97)</f>
        <v>0</v>
      </c>
      <c r="K97" s="32">
        <f>+SPX[[#This Row],[Cumulated Shares]]*SPX[[#This Row],[Close]]</f>
        <v>0</v>
      </c>
      <c r="L97">
        <f>IF(SPX[[#This Row],[Current Value]]&gt;0,1,0)</f>
        <v>0</v>
      </c>
      <c r="M97" s="34">
        <f ca="1">IFERROR(SPX[[#This Row],[Invested]]+OFFSET(SPX[[#This Row],[Invested]],-1,,,6),0)</f>
        <v>0</v>
      </c>
    </row>
    <row r="98" spans="1:13" x14ac:dyDescent="0.25">
      <c r="A98" t="s">
        <v>6</v>
      </c>
      <c r="B98" s="37">
        <v>21186</v>
      </c>
      <c r="C98" s="1">
        <v>40.330002</v>
      </c>
      <c r="D98" s="1">
        <v>41.880001</v>
      </c>
      <c r="E98" s="1">
        <v>40.330002</v>
      </c>
      <c r="F98" s="1">
        <v>41.700001</v>
      </c>
      <c r="G98">
        <f>IFERROR(IF(SPX[[#This Row],[Date]]=StartMonth,InvtTime*12,IF(G97&gt;0,G97-1,0)),0)</f>
        <v>0</v>
      </c>
      <c r="H98" s="2">
        <f>IF(SPX[[#This Row],[Count]]&gt;0,ROUND(AmountPerYear/12,2),0)</f>
        <v>0</v>
      </c>
      <c r="I98" s="1">
        <f>SPX[[#This Row],[Invested]]/SPX[[#This Row],[Close]]</f>
        <v>0</v>
      </c>
      <c r="J98" s="1">
        <f>SUM(I$2:I98)</f>
        <v>0</v>
      </c>
      <c r="K98" s="32">
        <f>+SPX[[#This Row],[Cumulated Shares]]*SPX[[#This Row],[Close]]</f>
        <v>0</v>
      </c>
      <c r="L98">
        <f>IF(SPX[[#This Row],[Current Value]]&gt;0,1,0)</f>
        <v>0</v>
      </c>
      <c r="M98" s="34">
        <f ca="1">IFERROR(SPX[[#This Row],[Invested]]+OFFSET(SPX[[#This Row],[Invested]],-1,,,6),0)</f>
        <v>0</v>
      </c>
    </row>
    <row r="99" spans="1:13" x14ac:dyDescent="0.25">
      <c r="A99" t="s">
        <v>6</v>
      </c>
      <c r="B99" s="37">
        <v>21217</v>
      </c>
      <c r="C99" s="1">
        <v>42.040000999999997</v>
      </c>
      <c r="D99" s="1">
        <v>42.459999000000003</v>
      </c>
      <c r="E99" s="1">
        <v>40.610000999999997</v>
      </c>
      <c r="F99" s="1">
        <v>40.840000000000003</v>
      </c>
      <c r="G99">
        <f>IFERROR(IF(SPX[[#This Row],[Date]]=StartMonth,InvtTime*12,IF(G98&gt;0,G98-1,0)),0)</f>
        <v>0</v>
      </c>
      <c r="H99" s="2">
        <f>IF(SPX[[#This Row],[Count]]&gt;0,ROUND(AmountPerYear/12,2),0)</f>
        <v>0</v>
      </c>
      <c r="I99" s="1">
        <f>SPX[[#This Row],[Invested]]/SPX[[#This Row],[Close]]</f>
        <v>0</v>
      </c>
      <c r="J99" s="1">
        <f>SUM(I$2:I99)</f>
        <v>0</v>
      </c>
      <c r="K99" s="32">
        <f>+SPX[[#This Row],[Cumulated Shares]]*SPX[[#This Row],[Close]]</f>
        <v>0</v>
      </c>
      <c r="L99">
        <f>IF(SPX[[#This Row],[Current Value]]&gt;0,1,0)</f>
        <v>0</v>
      </c>
      <c r="M99" s="34">
        <f ca="1">IFERROR(SPX[[#This Row],[Invested]]+OFFSET(SPX[[#This Row],[Invested]],-1,,,6),0)</f>
        <v>0</v>
      </c>
    </row>
    <row r="100" spans="1:13" x14ac:dyDescent="0.25">
      <c r="A100" t="s">
        <v>6</v>
      </c>
      <c r="B100" s="37">
        <v>21245</v>
      </c>
      <c r="C100" s="1">
        <v>41.130001</v>
      </c>
      <c r="D100" s="1">
        <v>42.580002</v>
      </c>
      <c r="E100" s="1">
        <v>41.130001</v>
      </c>
      <c r="F100" s="1">
        <v>42.099997999999999</v>
      </c>
      <c r="G100">
        <f>IFERROR(IF(SPX[[#This Row],[Date]]=StartMonth,InvtTime*12,IF(G99&gt;0,G99-1,0)),0)</f>
        <v>0</v>
      </c>
      <c r="H100" s="2">
        <f>IF(SPX[[#This Row],[Count]]&gt;0,ROUND(AmountPerYear/12,2),0)</f>
        <v>0</v>
      </c>
      <c r="I100" s="1">
        <f>SPX[[#This Row],[Invested]]/SPX[[#This Row],[Close]]</f>
        <v>0</v>
      </c>
      <c r="J100" s="1">
        <f>SUM(I$2:I100)</f>
        <v>0</v>
      </c>
      <c r="K100" s="32">
        <f>+SPX[[#This Row],[Cumulated Shares]]*SPX[[#This Row],[Close]]</f>
        <v>0</v>
      </c>
      <c r="L100">
        <f>IF(SPX[[#This Row],[Current Value]]&gt;0,1,0)</f>
        <v>0</v>
      </c>
      <c r="M100" s="34">
        <f ca="1">IFERROR(SPX[[#This Row],[Invested]]+OFFSET(SPX[[#This Row],[Invested]],-1,,,6),0)</f>
        <v>0</v>
      </c>
    </row>
    <row r="101" spans="1:13" x14ac:dyDescent="0.25">
      <c r="A101" t="s">
        <v>6</v>
      </c>
      <c r="B101" s="37">
        <v>21276</v>
      </c>
      <c r="C101" s="1">
        <v>41.93</v>
      </c>
      <c r="D101" s="1">
        <v>43.439999</v>
      </c>
      <c r="E101" s="1">
        <v>41.330002</v>
      </c>
      <c r="F101" s="1">
        <v>43.439999</v>
      </c>
      <c r="G101">
        <f>IFERROR(IF(SPX[[#This Row],[Date]]=StartMonth,InvtTime*12,IF(G100&gt;0,G100-1,0)),0)</f>
        <v>0</v>
      </c>
      <c r="H101" s="2">
        <f>IF(SPX[[#This Row],[Count]]&gt;0,ROUND(AmountPerYear/12,2),0)</f>
        <v>0</v>
      </c>
      <c r="I101" s="1">
        <f>SPX[[#This Row],[Invested]]/SPX[[#This Row],[Close]]</f>
        <v>0</v>
      </c>
      <c r="J101" s="1">
        <f>SUM(I$2:I101)</f>
        <v>0</v>
      </c>
      <c r="K101" s="32">
        <f>+SPX[[#This Row],[Cumulated Shares]]*SPX[[#This Row],[Close]]</f>
        <v>0</v>
      </c>
      <c r="L101">
        <f>IF(SPX[[#This Row],[Current Value]]&gt;0,1,0)</f>
        <v>0</v>
      </c>
      <c r="M101" s="34">
        <f ca="1">IFERROR(SPX[[#This Row],[Invested]]+OFFSET(SPX[[#This Row],[Invested]],-1,,,6),0)</f>
        <v>0</v>
      </c>
    </row>
    <row r="102" spans="1:13" x14ac:dyDescent="0.25">
      <c r="A102" t="s">
        <v>6</v>
      </c>
      <c r="B102" s="37">
        <v>21306</v>
      </c>
      <c r="C102" s="1">
        <v>43.540000999999997</v>
      </c>
      <c r="D102" s="1">
        <v>44.09</v>
      </c>
      <c r="E102" s="1">
        <v>43.119999</v>
      </c>
      <c r="F102" s="1">
        <v>44.09</v>
      </c>
      <c r="G102">
        <f>IFERROR(IF(SPX[[#This Row],[Date]]=StartMonth,InvtTime*12,IF(G101&gt;0,G101-1,0)),0)</f>
        <v>0</v>
      </c>
      <c r="H102" s="2">
        <f>IF(SPX[[#This Row],[Count]]&gt;0,ROUND(AmountPerYear/12,2),0)</f>
        <v>0</v>
      </c>
      <c r="I102" s="1">
        <f>SPX[[#This Row],[Invested]]/SPX[[#This Row],[Close]]</f>
        <v>0</v>
      </c>
      <c r="J102" s="1">
        <f>SUM(I$2:I102)</f>
        <v>0</v>
      </c>
      <c r="K102" s="32">
        <f>+SPX[[#This Row],[Cumulated Shares]]*SPX[[#This Row],[Close]]</f>
        <v>0</v>
      </c>
      <c r="L102">
        <f>IF(SPX[[#This Row],[Current Value]]&gt;0,1,0)</f>
        <v>0</v>
      </c>
      <c r="M102" s="34">
        <f ca="1">IFERROR(SPX[[#This Row],[Invested]]+OFFSET(SPX[[#This Row],[Invested]],-1,,,6),0)</f>
        <v>0</v>
      </c>
    </row>
    <row r="103" spans="1:13" x14ac:dyDescent="0.25">
      <c r="A103" t="s">
        <v>6</v>
      </c>
      <c r="B103" s="37">
        <v>21337</v>
      </c>
      <c r="C103" s="1">
        <v>44.310001</v>
      </c>
      <c r="D103" s="1">
        <v>45.34</v>
      </c>
      <c r="E103" s="1">
        <v>44.310001</v>
      </c>
      <c r="F103" s="1">
        <v>45.240001999999997</v>
      </c>
      <c r="G103">
        <f>IFERROR(IF(SPX[[#This Row],[Date]]=StartMonth,InvtTime*12,IF(G102&gt;0,G102-1,0)),0)</f>
        <v>0</v>
      </c>
      <c r="H103" s="2">
        <f>IF(SPX[[#This Row],[Count]]&gt;0,ROUND(AmountPerYear/12,2),0)</f>
        <v>0</v>
      </c>
      <c r="I103" s="1">
        <f>SPX[[#This Row],[Invested]]/SPX[[#This Row],[Close]]</f>
        <v>0</v>
      </c>
      <c r="J103" s="1">
        <f>SUM(I$2:I103)</f>
        <v>0</v>
      </c>
      <c r="K103" s="32">
        <f>+SPX[[#This Row],[Cumulated Shares]]*SPX[[#This Row],[Close]]</f>
        <v>0</v>
      </c>
      <c r="L103">
        <f>IF(SPX[[#This Row],[Current Value]]&gt;0,1,0)</f>
        <v>0</v>
      </c>
      <c r="M103" s="34">
        <f ca="1">IFERROR(SPX[[#This Row],[Invested]]+OFFSET(SPX[[#This Row],[Invested]],-1,,,6),0)</f>
        <v>0</v>
      </c>
    </row>
    <row r="104" spans="1:13" x14ac:dyDescent="0.25">
      <c r="A104" t="s">
        <v>6</v>
      </c>
      <c r="B104" s="37">
        <v>21367</v>
      </c>
      <c r="C104" s="1">
        <v>45.279998999999997</v>
      </c>
      <c r="D104" s="1">
        <v>47.189999</v>
      </c>
      <c r="E104" s="1">
        <v>45.110000999999997</v>
      </c>
      <c r="F104" s="1">
        <v>47.189999</v>
      </c>
      <c r="G104">
        <f>IFERROR(IF(SPX[[#This Row],[Date]]=StartMonth,InvtTime*12,IF(G103&gt;0,G103-1,0)),0)</f>
        <v>0</v>
      </c>
      <c r="H104" s="2">
        <f>IF(SPX[[#This Row],[Count]]&gt;0,ROUND(AmountPerYear/12,2),0)</f>
        <v>0</v>
      </c>
      <c r="I104" s="1">
        <f>SPX[[#This Row],[Invested]]/SPX[[#This Row],[Close]]</f>
        <v>0</v>
      </c>
      <c r="J104" s="1">
        <f>SUM(I$2:I104)</f>
        <v>0</v>
      </c>
      <c r="K104" s="32">
        <f>+SPX[[#This Row],[Cumulated Shares]]*SPX[[#This Row],[Close]]</f>
        <v>0</v>
      </c>
      <c r="L104">
        <f>IF(SPX[[#This Row],[Current Value]]&gt;0,1,0)</f>
        <v>0</v>
      </c>
      <c r="M104" s="34">
        <f ca="1">IFERROR(SPX[[#This Row],[Invested]]+OFFSET(SPX[[#This Row],[Invested]],-1,,,6),0)</f>
        <v>0</v>
      </c>
    </row>
    <row r="105" spans="1:13" x14ac:dyDescent="0.25">
      <c r="A105" t="s">
        <v>6</v>
      </c>
      <c r="B105" s="37">
        <v>21398</v>
      </c>
      <c r="C105" s="1">
        <v>47.490001999999997</v>
      </c>
      <c r="D105" s="1">
        <v>48.16</v>
      </c>
      <c r="E105" s="1">
        <v>47.220001000000003</v>
      </c>
      <c r="F105" s="1">
        <v>47.75</v>
      </c>
      <c r="G105">
        <f>IFERROR(IF(SPX[[#This Row],[Date]]=StartMonth,InvtTime*12,IF(G104&gt;0,G104-1,0)),0)</f>
        <v>0</v>
      </c>
      <c r="H105" s="2">
        <f>IF(SPX[[#This Row],[Count]]&gt;0,ROUND(AmountPerYear/12,2),0)</f>
        <v>0</v>
      </c>
      <c r="I105" s="1">
        <f>SPX[[#This Row],[Invested]]/SPX[[#This Row],[Close]]</f>
        <v>0</v>
      </c>
      <c r="J105" s="1">
        <f>SUM(I$2:I105)</f>
        <v>0</v>
      </c>
      <c r="K105" s="32">
        <f>+SPX[[#This Row],[Cumulated Shares]]*SPX[[#This Row],[Close]]</f>
        <v>0</v>
      </c>
      <c r="L105">
        <f>IF(SPX[[#This Row],[Current Value]]&gt;0,1,0)</f>
        <v>0</v>
      </c>
      <c r="M105" s="34">
        <f ca="1">IFERROR(SPX[[#This Row],[Invested]]+OFFSET(SPX[[#This Row],[Invested]],-1,,,6),0)</f>
        <v>0</v>
      </c>
    </row>
    <row r="106" spans="1:13" x14ac:dyDescent="0.25">
      <c r="A106" t="s">
        <v>6</v>
      </c>
      <c r="B106" s="37">
        <v>21429</v>
      </c>
      <c r="C106" s="1">
        <v>48</v>
      </c>
      <c r="D106" s="1">
        <v>50.060001</v>
      </c>
      <c r="E106" s="1">
        <v>47.970001000000003</v>
      </c>
      <c r="F106" s="1">
        <v>50.060001</v>
      </c>
      <c r="G106">
        <f>IFERROR(IF(SPX[[#This Row],[Date]]=StartMonth,InvtTime*12,IF(G105&gt;0,G105-1,0)),0)</f>
        <v>0</v>
      </c>
      <c r="H106" s="2">
        <f>IF(SPX[[#This Row],[Count]]&gt;0,ROUND(AmountPerYear/12,2),0)</f>
        <v>0</v>
      </c>
      <c r="I106" s="1">
        <f>SPX[[#This Row],[Invested]]/SPX[[#This Row],[Close]]</f>
        <v>0</v>
      </c>
      <c r="J106" s="1">
        <f>SUM(I$2:I106)</f>
        <v>0</v>
      </c>
      <c r="K106" s="32">
        <f>+SPX[[#This Row],[Cumulated Shares]]*SPX[[#This Row],[Close]]</f>
        <v>0</v>
      </c>
      <c r="L106">
        <f>IF(SPX[[#This Row],[Current Value]]&gt;0,1,0)</f>
        <v>0</v>
      </c>
      <c r="M106" s="34">
        <f ca="1">IFERROR(SPX[[#This Row],[Invested]]+OFFSET(SPX[[#This Row],[Invested]],-1,,,6),0)</f>
        <v>0</v>
      </c>
    </row>
    <row r="107" spans="1:13" x14ac:dyDescent="0.25">
      <c r="A107" t="s">
        <v>6</v>
      </c>
      <c r="B107" s="37">
        <v>21459</v>
      </c>
      <c r="C107" s="1">
        <v>49.98</v>
      </c>
      <c r="D107" s="1">
        <v>51.619999</v>
      </c>
      <c r="E107" s="1">
        <v>49.98</v>
      </c>
      <c r="F107" s="1">
        <v>51.330002</v>
      </c>
      <c r="G107">
        <f>IFERROR(IF(SPX[[#This Row],[Date]]=StartMonth,InvtTime*12,IF(G106&gt;0,G106-1,0)),0)</f>
        <v>0</v>
      </c>
      <c r="H107" s="2">
        <f>IF(SPX[[#This Row],[Count]]&gt;0,ROUND(AmountPerYear/12,2),0)</f>
        <v>0</v>
      </c>
      <c r="I107" s="1">
        <f>SPX[[#This Row],[Invested]]/SPX[[#This Row],[Close]]</f>
        <v>0</v>
      </c>
      <c r="J107" s="1">
        <f>SUM(I$2:I107)</f>
        <v>0</v>
      </c>
      <c r="K107" s="32">
        <f>+SPX[[#This Row],[Cumulated Shares]]*SPX[[#This Row],[Close]]</f>
        <v>0</v>
      </c>
      <c r="L107">
        <f>IF(SPX[[#This Row],[Current Value]]&gt;0,1,0)</f>
        <v>0</v>
      </c>
      <c r="M107" s="34">
        <f ca="1">IFERROR(SPX[[#This Row],[Invested]]+OFFSET(SPX[[#This Row],[Invested]],-1,,,6),0)</f>
        <v>0</v>
      </c>
    </row>
    <row r="108" spans="1:13" x14ac:dyDescent="0.25">
      <c r="A108" t="s">
        <v>6</v>
      </c>
      <c r="B108" s="37">
        <v>21490</v>
      </c>
      <c r="C108" s="1">
        <v>51.560001</v>
      </c>
      <c r="D108" s="1">
        <v>53.240001999999997</v>
      </c>
      <c r="E108" s="1">
        <v>51.02</v>
      </c>
      <c r="F108" s="1">
        <v>52.48</v>
      </c>
      <c r="G108">
        <f>IFERROR(IF(SPX[[#This Row],[Date]]=StartMonth,InvtTime*12,IF(G107&gt;0,G107-1,0)),0)</f>
        <v>0</v>
      </c>
      <c r="H108" s="2">
        <f>IF(SPX[[#This Row],[Count]]&gt;0,ROUND(AmountPerYear/12,2),0)</f>
        <v>0</v>
      </c>
      <c r="I108" s="1">
        <f>SPX[[#This Row],[Invested]]/SPX[[#This Row],[Close]]</f>
        <v>0</v>
      </c>
      <c r="J108" s="1">
        <f>SUM(I$2:I108)</f>
        <v>0</v>
      </c>
      <c r="K108" s="32">
        <f>+SPX[[#This Row],[Cumulated Shares]]*SPX[[#This Row],[Close]]</f>
        <v>0</v>
      </c>
      <c r="L108">
        <f>IF(SPX[[#This Row],[Current Value]]&gt;0,1,0)</f>
        <v>0</v>
      </c>
      <c r="M108" s="34">
        <f ca="1">IFERROR(SPX[[#This Row],[Invested]]+OFFSET(SPX[[#This Row],[Invested]],-1,,,6),0)</f>
        <v>0</v>
      </c>
    </row>
    <row r="109" spans="1:13" x14ac:dyDescent="0.25">
      <c r="A109" t="s">
        <v>6</v>
      </c>
      <c r="B109" s="37">
        <v>21520</v>
      </c>
      <c r="C109" s="1">
        <v>52.689999</v>
      </c>
      <c r="D109" s="1">
        <v>55.209999000000003</v>
      </c>
      <c r="E109" s="1">
        <v>52.459999000000003</v>
      </c>
      <c r="F109" s="1">
        <v>55.209999000000003</v>
      </c>
      <c r="G109">
        <f>IFERROR(IF(SPX[[#This Row],[Date]]=StartMonth,InvtTime*12,IF(G108&gt;0,G108-1,0)),0)</f>
        <v>0</v>
      </c>
      <c r="H109" s="2">
        <f>IF(SPX[[#This Row],[Count]]&gt;0,ROUND(AmountPerYear/12,2),0)</f>
        <v>0</v>
      </c>
      <c r="I109" s="1">
        <f>SPX[[#This Row],[Invested]]/SPX[[#This Row],[Close]]</f>
        <v>0</v>
      </c>
      <c r="J109" s="1">
        <f>SUM(I$2:I109)</f>
        <v>0</v>
      </c>
      <c r="K109" s="32">
        <f>+SPX[[#This Row],[Cumulated Shares]]*SPX[[#This Row],[Close]]</f>
        <v>0</v>
      </c>
      <c r="L109">
        <f>IF(SPX[[#This Row],[Current Value]]&gt;0,1,0)</f>
        <v>0</v>
      </c>
      <c r="M109" s="34">
        <f ca="1">IFERROR(SPX[[#This Row],[Invested]]+OFFSET(SPX[[#This Row],[Invested]],-1,,,6),0)</f>
        <v>0</v>
      </c>
    </row>
    <row r="110" spans="1:13" x14ac:dyDescent="0.25">
      <c r="A110" t="s">
        <v>6</v>
      </c>
      <c r="B110" s="37">
        <v>21551</v>
      </c>
      <c r="C110" s="1">
        <v>55.439999</v>
      </c>
      <c r="D110" s="1">
        <v>56.040000999999997</v>
      </c>
      <c r="E110" s="1">
        <v>54.889999000000003</v>
      </c>
      <c r="F110" s="1">
        <v>55.450001</v>
      </c>
      <c r="G110">
        <f>IFERROR(IF(SPX[[#This Row],[Date]]=StartMonth,InvtTime*12,IF(G109&gt;0,G109-1,0)),0)</f>
        <v>0</v>
      </c>
      <c r="H110" s="2">
        <f>IF(SPX[[#This Row],[Count]]&gt;0,ROUND(AmountPerYear/12,2),0)</f>
        <v>0</v>
      </c>
      <c r="I110" s="1">
        <f>SPX[[#This Row],[Invested]]/SPX[[#This Row],[Close]]</f>
        <v>0</v>
      </c>
      <c r="J110" s="1">
        <f>SUM(I$2:I110)</f>
        <v>0</v>
      </c>
      <c r="K110" s="32">
        <f>+SPX[[#This Row],[Cumulated Shares]]*SPX[[#This Row],[Close]]</f>
        <v>0</v>
      </c>
      <c r="L110">
        <f>IF(SPX[[#This Row],[Current Value]]&gt;0,1,0)</f>
        <v>0</v>
      </c>
      <c r="M110" s="34">
        <f ca="1">IFERROR(SPX[[#This Row],[Invested]]+OFFSET(SPX[[#This Row],[Invested]],-1,,,6),0)</f>
        <v>0</v>
      </c>
    </row>
    <row r="111" spans="1:13" x14ac:dyDescent="0.25">
      <c r="A111" t="s">
        <v>6</v>
      </c>
      <c r="B111" s="37">
        <v>21582</v>
      </c>
      <c r="C111" s="1">
        <v>55.209999000000003</v>
      </c>
      <c r="D111" s="1">
        <v>55.52</v>
      </c>
      <c r="E111" s="1">
        <v>53.580002</v>
      </c>
      <c r="F111" s="1">
        <v>55.41</v>
      </c>
      <c r="G111">
        <f>IFERROR(IF(SPX[[#This Row],[Date]]=StartMonth,InvtTime*12,IF(G110&gt;0,G110-1,0)),0)</f>
        <v>0</v>
      </c>
      <c r="H111" s="2">
        <f>IF(SPX[[#This Row],[Count]]&gt;0,ROUND(AmountPerYear/12,2),0)</f>
        <v>0</v>
      </c>
      <c r="I111" s="1">
        <f>SPX[[#This Row],[Invested]]/SPX[[#This Row],[Close]]</f>
        <v>0</v>
      </c>
      <c r="J111" s="1">
        <f>SUM(I$2:I111)</f>
        <v>0</v>
      </c>
      <c r="K111" s="32">
        <f>+SPX[[#This Row],[Cumulated Shares]]*SPX[[#This Row],[Close]]</f>
        <v>0</v>
      </c>
      <c r="L111">
        <f>IF(SPX[[#This Row],[Current Value]]&gt;0,1,0)</f>
        <v>0</v>
      </c>
      <c r="M111" s="34">
        <f ca="1">IFERROR(SPX[[#This Row],[Invested]]+OFFSET(SPX[[#This Row],[Invested]],-1,,,6),0)</f>
        <v>0</v>
      </c>
    </row>
    <row r="112" spans="1:13" x14ac:dyDescent="0.25">
      <c r="A112" t="s">
        <v>6</v>
      </c>
      <c r="B112" s="37">
        <v>21610</v>
      </c>
      <c r="C112" s="1">
        <v>55.73</v>
      </c>
      <c r="D112" s="1">
        <v>56.669998</v>
      </c>
      <c r="E112" s="1">
        <v>55.439999</v>
      </c>
      <c r="F112" s="1">
        <v>55.439999</v>
      </c>
      <c r="G112">
        <f>IFERROR(IF(SPX[[#This Row],[Date]]=StartMonth,InvtTime*12,IF(G111&gt;0,G111-1,0)),0)</f>
        <v>0</v>
      </c>
      <c r="H112" s="2">
        <f>IF(SPX[[#This Row],[Count]]&gt;0,ROUND(AmountPerYear/12,2),0)</f>
        <v>0</v>
      </c>
      <c r="I112" s="1">
        <f>SPX[[#This Row],[Invested]]/SPX[[#This Row],[Close]]</f>
        <v>0</v>
      </c>
      <c r="J112" s="1">
        <f>SUM(I$2:I112)</f>
        <v>0</v>
      </c>
      <c r="K112" s="32">
        <f>+SPX[[#This Row],[Cumulated Shares]]*SPX[[#This Row],[Close]]</f>
        <v>0</v>
      </c>
      <c r="L112">
        <f>IF(SPX[[#This Row],[Current Value]]&gt;0,1,0)</f>
        <v>0</v>
      </c>
      <c r="M112" s="34">
        <f ca="1">IFERROR(SPX[[#This Row],[Invested]]+OFFSET(SPX[[#This Row],[Invested]],-1,,,6),0)</f>
        <v>0</v>
      </c>
    </row>
    <row r="113" spans="1:13" x14ac:dyDescent="0.25">
      <c r="A113" t="s">
        <v>6</v>
      </c>
      <c r="B113" s="37">
        <v>21641</v>
      </c>
      <c r="C113" s="1">
        <v>55.689999</v>
      </c>
      <c r="D113" s="1">
        <v>58.169998</v>
      </c>
      <c r="E113" s="1">
        <v>55.689999</v>
      </c>
      <c r="F113" s="1">
        <v>57.59</v>
      </c>
      <c r="G113">
        <f>IFERROR(IF(SPX[[#This Row],[Date]]=StartMonth,InvtTime*12,IF(G112&gt;0,G112-1,0)),0)</f>
        <v>0</v>
      </c>
      <c r="H113" s="2">
        <f>IF(SPX[[#This Row],[Count]]&gt;0,ROUND(AmountPerYear/12,2),0)</f>
        <v>0</v>
      </c>
      <c r="I113" s="1">
        <f>SPX[[#This Row],[Invested]]/SPX[[#This Row],[Close]]</f>
        <v>0</v>
      </c>
      <c r="J113" s="1">
        <f>SUM(I$2:I113)</f>
        <v>0</v>
      </c>
      <c r="K113" s="32">
        <f>+SPX[[#This Row],[Cumulated Shares]]*SPX[[#This Row],[Close]]</f>
        <v>0</v>
      </c>
      <c r="L113">
        <f>IF(SPX[[#This Row],[Current Value]]&gt;0,1,0)</f>
        <v>0</v>
      </c>
      <c r="M113" s="34">
        <f ca="1">IFERROR(SPX[[#This Row],[Invested]]+OFFSET(SPX[[#This Row],[Invested]],-1,,,6),0)</f>
        <v>0</v>
      </c>
    </row>
    <row r="114" spans="1:13" x14ac:dyDescent="0.25">
      <c r="A114" t="s">
        <v>6</v>
      </c>
      <c r="B114" s="37">
        <v>21671</v>
      </c>
      <c r="C114" s="1">
        <v>57.650002000000001</v>
      </c>
      <c r="D114" s="1">
        <v>58.68</v>
      </c>
      <c r="E114" s="1">
        <v>56.880001</v>
      </c>
      <c r="F114" s="1">
        <v>58.68</v>
      </c>
      <c r="G114">
        <f>IFERROR(IF(SPX[[#This Row],[Date]]=StartMonth,InvtTime*12,IF(G113&gt;0,G113-1,0)),0)</f>
        <v>0</v>
      </c>
      <c r="H114" s="2">
        <f>IF(SPX[[#This Row],[Count]]&gt;0,ROUND(AmountPerYear/12,2),0)</f>
        <v>0</v>
      </c>
      <c r="I114" s="1">
        <f>SPX[[#This Row],[Invested]]/SPX[[#This Row],[Close]]</f>
        <v>0</v>
      </c>
      <c r="J114" s="1">
        <f>SUM(I$2:I114)</f>
        <v>0</v>
      </c>
      <c r="K114" s="32">
        <f>+SPX[[#This Row],[Cumulated Shares]]*SPX[[#This Row],[Close]]</f>
        <v>0</v>
      </c>
      <c r="L114">
        <f>IF(SPX[[#This Row],[Current Value]]&gt;0,1,0)</f>
        <v>0</v>
      </c>
      <c r="M114" s="34">
        <f ca="1">IFERROR(SPX[[#This Row],[Invested]]+OFFSET(SPX[[#This Row],[Invested]],-1,,,6),0)</f>
        <v>0</v>
      </c>
    </row>
    <row r="115" spans="1:13" x14ac:dyDescent="0.25">
      <c r="A115" t="s">
        <v>6</v>
      </c>
      <c r="B115" s="37">
        <v>21702</v>
      </c>
      <c r="C115" s="1">
        <v>58.630001</v>
      </c>
      <c r="D115" s="1">
        <v>58.630001</v>
      </c>
      <c r="E115" s="1">
        <v>56.360000999999997</v>
      </c>
      <c r="F115" s="1">
        <v>58.470001000000003</v>
      </c>
      <c r="G115">
        <f>IFERROR(IF(SPX[[#This Row],[Date]]=StartMonth,InvtTime*12,IF(G114&gt;0,G114-1,0)),0)</f>
        <v>0</v>
      </c>
      <c r="H115" s="2">
        <f>IF(SPX[[#This Row],[Count]]&gt;0,ROUND(AmountPerYear/12,2),0)</f>
        <v>0</v>
      </c>
      <c r="I115" s="1">
        <f>SPX[[#This Row],[Invested]]/SPX[[#This Row],[Close]]</f>
        <v>0</v>
      </c>
      <c r="J115" s="1">
        <f>SUM(I$2:I115)</f>
        <v>0</v>
      </c>
      <c r="K115" s="32">
        <f>+SPX[[#This Row],[Cumulated Shares]]*SPX[[#This Row],[Close]]</f>
        <v>0</v>
      </c>
      <c r="L115">
        <f>IF(SPX[[#This Row],[Current Value]]&gt;0,1,0)</f>
        <v>0</v>
      </c>
      <c r="M115" s="34">
        <f ca="1">IFERROR(SPX[[#This Row],[Invested]]+OFFSET(SPX[[#This Row],[Invested]],-1,,,6),0)</f>
        <v>0</v>
      </c>
    </row>
    <row r="116" spans="1:13" x14ac:dyDescent="0.25">
      <c r="A116" t="s">
        <v>6</v>
      </c>
      <c r="B116" s="37">
        <v>21732</v>
      </c>
      <c r="C116" s="1">
        <v>58.970001000000003</v>
      </c>
      <c r="D116" s="1">
        <v>60.619999</v>
      </c>
      <c r="E116" s="1">
        <v>58.91</v>
      </c>
      <c r="F116" s="1">
        <v>60.509998000000003</v>
      </c>
      <c r="G116">
        <f>IFERROR(IF(SPX[[#This Row],[Date]]=StartMonth,InvtTime*12,IF(G115&gt;0,G115-1,0)),0)</f>
        <v>0</v>
      </c>
      <c r="H116" s="2">
        <f>IF(SPX[[#This Row],[Count]]&gt;0,ROUND(AmountPerYear/12,2),0)</f>
        <v>0</v>
      </c>
      <c r="I116" s="1">
        <f>SPX[[#This Row],[Invested]]/SPX[[#This Row],[Close]]</f>
        <v>0</v>
      </c>
      <c r="J116" s="1">
        <f>SUM(I$2:I116)</f>
        <v>0</v>
      </c>
      <c r="K116" s="32">
        <f>+SPX[[#This Row],[Cumulated Shares]]*SPX[[#This Row],[Close]]</f>
        <v>0</v>
      </c>
      <c r="L116">
        <f>IF(SPX[[#This Row],[Current Value]]&gt;0,1,0)</f>
        <v>0</v>
      </c>
      <c r="M116" s="34">
        <f ca="1">IFERROR(SPX[[#This Row],[Invested]]+OFFSET(SPX[[#This Row],[Invested]],-1,,,6),0)</f>
        <v>0</v>
      </c>
    </row>
    <row r="117" spans="1:13" x14ac:dyDescent="0.25">
      <c r="A117" t="s">
        <v>6</v>
      </c>
      <c r="B117" s="37">
        <v>21763</v>
      </c>
      <c r="C117" s="1">
        <v>60.709999000000003</v>
      </c>
      <c r="D117" s="1">
        <v>60.709999000000003</v>
      </c>
      <c r="E117" s="1">
        <v>58.27</v>
      </c>
      <c r="F117" s="1">
        <v>59.599997999999999</v>
      </c>
      <c r="G117">
        <f>IFERROR(IF(SPX[[#This Row],[Date]]=StartMonth,InvtTime*12,IF(G116&gt;0,G116-1,0)),0)</f>
        <v>0</v>
      </c>
      <c r="H117" s="2">
        <f>IF(SPX[[#This Row],[Count]]&gt;0,ROUND(AmountPerYear/12,2),0)</f>
        <v>0</v>
      </c>
      <c r="I117" s="1">
        <f>SPX[[#This Row],[Invested]]/SPX[[#This Row],[Close]]</f>
        <v>0</v>
      </c>
      <c r="J117" s="1">
        <f>SUM(I$2:I117)</f>
        <v>0</v>
      </c>
      <c r="K117" s="32">
        <f>+SPX[[#This Row],[Cumulated Shares]]*SPX[[#This Row],[Close]]</f>
        <v>0</v>
      </c>
      <c r="L117">
        <f>IF(SPX[[#This Row],[Current Value]]&gt;0,1,0)</f>
        <v>0</v>
      </c>
      <c r="M117" s="34">
        <f ca="1">IFERROR(SPX[[#This Row],[Invested]]+OFFSET(SPX[[#This Row],[Invested]],-1,,,6),0)</f>
        <v>0</v>
      </c>
    </row>
    <row r="118" spans="1:13" x14ac:dyDescent="0.25">
      <c r="A118" t="s">
        <v>6</v>
      </c>
      <c r="B118" s="37">
        <v>21794</v>
      </c>
      <c r="C118" s="1">
        <v>58.869999</v>
      </c>
      <c r="D118" s="1">
        <v>58.919998</v>
      </c>
      <c r="E118" s="1">
        <v>55.139999000000003</v>
      </c>
      <c r="F118" s="1">
        <v>56.880001</v>
      </c>
      <c r="G118">
        <f>IFERROR(IF(SPX[[#This Row],[Date]]=StartMonth,InvtTime*12,IF(G117&gt;0,G117-1,0)),0)</f>
        <v>0</v>
      </c>
      <c r="H118" s="2">
        <f>IF(SPX[[#This Row],[Count]]&gt;0,ROUND(AmountPerYear/12,2),0)</f>
        <v>0</v>
      </c>
      <c r="I118" s="1">
        <f>SPX[[#This Row],[Invested]]/SPX[[#This Row],[Close]]</f>
        <v>0</v>
      </c>
      <c r="J118" s="1">
        <f>SUM(I$2:I118)</f>
        <v>0</v>
      </c>
      <c r="K118" s="32">
        <f>+SPX[[#This Row],[Cumulated Shares]]*SPX[[#This Row],[Close]]</f>
        <v>0</v>
      </c>
      <c r="L118">
        <f>IF(SPX[[#This Row],[Current Value]]&gt;0,1,0)</f>
        <v>0</v>
      </c>
      <c r="M118" s="34">
        <f ca="1">IFERROR(SPX[[#This Row],[Invested]]+OFFSET(SPX[[#This Row],[Invested]],-1,,,6),0)</f>
        <v>0</v>
      </c>
    </row>
    <row r="119" spans="1:13" x14ac:dyDescent="0.25">
      <c r="A119" t="s">
        <v>6</v>
      </c>
      <c r="B119" s="37">
        <v>21824</v>
      </c>
      <c r="C119" s="1">
        <v>56.939999</v>
      </c>
      <c r="D119" s="1">
        <v>57.52</v>
      </c>
      <c r="E119" s="1">
        <v>56</v>
      </c>
      <c r="F119" s="1">
        <v>57.52</v>
      </c>
      <c r="G119">
        <f>IFERROR(IF(SPX[[#This Row],[Date]]=StartMonth,InvtTime*12,IF(G118&gt;0,G118-1,0)),0)</f>
        <v>0</v>
      </c>
      <c r="H119" s="2">
        <f>IF(SPX[[#This Row],[Count]]&gt;0,ROUND(AmountPerYear/12,2),0)</f>
        <v>0</v>
      </c>
      <c r="I119" s="1">
        <f>SPX[[#This Row],[Invested]]/SPX[[#This Row],[Close]]</f>
        <v>0</v>
      </c>
      <c r="J119" s="1">
        <f>SUM(I$2:I119)</f>
        <v>0</v>
      </c>
      <c r="K119" s="32">
        <f>+SPX[[#This Row],[Cumulated Shares]]*SPX[[#This Row],[Close]]</f>
        <v>0</v>
      </c>
      <c r="L119">
        <f>IF(SPX[[#This Row],[Current Value]]&gt;0,1,0)</f>
        <v>0</v>
      </c>
      <c r="M119" s="34">
        <f ca="1">IFERROR(SPX[[#This Row],[Invested]]+OFFSET(SPX[[#This Row],[Invested]],-1,,,6),0)</f>
        <v>0</v>
      </c>
    </row>
    <row r="120" spans="1:13" x14ac:dyDescent="0.25">
      <c r="A120" t="s">
        <v>6</v>
      </c>
      <c r="B120" s="37">
        <v>21855</v>
      </c>
      <c r="C120" s="1">
        <v>57.41</v>
      </c>
      <c r="D120" s="1">
        <v>58.279998999999997</v>
      </c>
      <c r="E120" s="1">
        <v>56.220001000000003</v>
      </c>
      <c r="F120" s="1">
        <v>58.279998999999997</v>
      </c>
      <c r="G120">
        <f>IFERROR(IF(SPX[[#This Row],[Date]]=StartMonth,InvtTime*12,IF(G119&gt;0,G119-1,0)),0)</f>
        <v>0</v>
      </c>
      <c r="H120" s="2">
        <f>IF(SPX[[#This Row],[Count]]&gt;0,ROUND(AmountPerYear/12,2),0)</f>
        <v>0</v>
      </c>
      <c r="I120" s="1">
        <f>SPX[[#This Row],[Invested]]/SPX[[#This Row],[Close]]</f>
        <v>0</v>
      </c>
      <c r="J120" s="1">
        <f>SUM(I$2:I120)</f>
        <v>0</v>
      </c>
      <c r="K120" s="32">
        <f>+SPX[[#This Row],[Cumulated Shares]]*SPX[[#This Row],[Close]]</f>
        <v>0</v>
      </c>
      <c r="L120">
        <f>IF(SPX[[#This Row],[Current Value]]&gt;0,1,0)</f>
        <v>0</v>
      </c>
      <c r="M120" s="34">
        <f ca="1">IFERROR(SPX[[#This Row],[Invested]]+OFFSET(SPX[[#This Row],[Invested]],-1,,,6),0)</f>
        <v>0</v>
      </c>
    </row>
    <row r="121" spans="1:13" x14ac:dyDescent="0.25">
      <c r="A121" t="s">
        <v>6</v>
      </c>
      <c r="B121" s="37">
        <v>21885</v>
      </c>
      <c r="C121" s="1">
        <v>58.700001</v>
      </c>
      <c r="D121" s="1">
        <v>59.889999000000003</v>
      </c>
      <c r="E121" s="1">
        <v>58.599997999999999</v>
      </c>
      <c r="F121" s="1">
        <v>59.889999000000003</v>
      </c>
      <c r="G121">
        <f>IFERROR(IF(SPX[[#This Row],[Date]]=StartMonth,InvtTime*12,IF(G120&gt;0,G120-1,0)),0)</f>
        <v>0</v>
      </c>
      <c r="H121" s="2">
        <f>IF(SPX[[#This Row],[Count]]&gt;0,ROUND(AmountPerYear/12,2),0)</f>
        <v>0</v>
      </c>
      <c r="I121" s="1">
        <f>SPX[[#This Row],[Invested]]/SPX[[#This Row],[Close]]</f>
        <v>0</v>
      </c>
      <c r="J121" s="1">
        <f>SUM(I$2:I121)</f>
        <v>0</v>
      </c>
      <c r="K121" s="32">
        <f>+SPX[[#This Row],[Cumulated Shares]]*SPX[[#This Row],[Close]]</f>
        <v>0</v>
      </c>
      <c r="L121">
        <f>IF(SPX[[#This Row],[Current Value]]&gt;0,1,0)</f>
        <v>0</v>
      </c>
      <c r="M121" s="34">
        <f ca="1">IFERROR(SPX[[#This Row],[Invested]]+OFFSET(SPX[[#This Row],[Invested]],-1,,,6),0)</f>
        <v>0</v>
      </c>
    </row>
    <row r="122" spans="1:13" x14ac:dyDescent="0.25">
      <c r="A122" t="s">
        <v>6</v>
      </c>
      <c r="B122" s="37">
        <v>21916</v>
      </c>
      <c r="C122" s="1">
        <v>59.91</v>
      </c>
      <c r="D122" s="1">
        <v>60.389999000000003</v>
      </c>
      <c r="E122" s="1">
        <v>55.610000999999997</v>
      </c>
      <c r="F122" s="1">
        <v>55.610000999999997</v>
      </c>
      <c r="G122">
        <f>IFERROR(IF(SPX[[#This Row],[Date]]=StartMonth,InvtTime*12,IF(G121&gt;0,G121-1,0)),0)</f>
        <v>0</v>
      </c>
      <c r="H122" s="2">
        <f>IF(SPX[[#This Row],[Count]]&gt;0,ROUND(AmountPerYear/12,2),0)</f>
        <v>0</v>
      </c>
      <c r="I122" s="1">
        <f>SPX[[#This Row],[Invested]]/SPX[[#This Row],[Close]]</f>
        <v>0</v>
      </c>
      <c r="J122" s="1">
        <f>SUM(I$2:I122)</f>
        <v>0</v>
      </c>
      <c r="K122" s="32">
        <f>+SPX[[#This Row],[Cumulated Shares]]*SPX[[#This Row],[Close]]</f>
        <v>0</v>
      </c>
      <c r="L122">
        <f>IF(SPX[[#This Row],[Current Value]]&gt;0,1,0)</f>
        <v>0</v>
      </c>
      <c r="M122" s="34">
        <f ca="1">IFERROR(SPX[[#This Row],[Invested]]+OFFSET(SPX[[#This Row],[Invested]],-1,,,6),0)</f>
        <v>0</v>
      </c>
    </row>
    <row r="123" spans="1:13" x14ac:dyDescent="0.25">
      <c r="A123" t="s">
        <v>6</v>
      </c>
      <c r="B123" s="37">
        <v>21947</v>
      </c>
      <c r="C123" s="1">
        <v>55.959999000000003</v>
      </c>
      <c r="D123" s="1">
        <v>56.82</v>
      </c>
      <c r="E123" s="1">
        <v>54.73</v>
      </c>
      <c r="F123" s="1">
        <v>56.119999</v>
      </c>
      <c r="G123">
        <f>IFERROR(IF(SPX[[#This Row],[Date]]=StartMonth,InvtTime*12,IF(G122&gt;0,G122-1,0)),0)</f>
        <v>0</v>
      </c>
      <c r="H123" s="2">
        <f>IF(SPX[[#This Row],[Count]]&gt;0,ROUND(AmountPerYear/12,2),0)</f>
        <v>0</v>
      </c>
      <c r="I123" s="1">
        <f>SPX[[#This Row],[Invested]]/SPX[[#This Row],[Close]]</f>
        <v>0</v>
      </c>
      <c r="J123" s="1">
        <f>SUM(I$2:I123)</f>
        <v>0</v>
      </c>
      <c r="K123" s="32">
        <f>+SPX[[#This Row],[Cumulated Shares]]*SPX[[#This Row],[Close]]</f>
        <v>0</v>
      </c>
      <c r="L123">
        <f>IF(SPX[[#This Row],[Current Value]]&gt;0,1,0)</f>
        <v>0</v>
      </c>
      <c r="M123" s="34">
        <f ca="1">IFERROR(SPX[[#This Row],[Invested]]+OFFSET(SPX[[#This Row],[Invested]],-1,,,6),0)</f>
        <v>0</v>
      </c>
    </row>
    <row r="124" spans="1:13" x14ac:dyDescent="0.25">
      <c r="A124" t="s">
        <v>6</v>
      </c>
      <c r="B124" s="37">
        <v>21976</v>
      </c>
      <c r="C124" s="1">
        <v>56.009998000000003</v>
      </c>
      <c r="D124" s="1">
        <v>56.009998000000003</v>
      </c>
      <c r="E124" s="1">
        <v>53.470001000000003</v>
      </c>
      <c r="F124" s="1">
        <v>55.34</v>
      </c>
      <c r="G124">
        <f>IFERROR(IF(SPX[[#This Row],[Date]]=StartMonth,InvtTime*12,IF(G123&gt;0,G123-1,0)),0)</f>
        <v>0</v>
      </c>
      <c r="H124" s="2">
        <f>IF(SPX[[#This Row],[Count]]&gt;0,ROUND(AmountPerYear/12,2),0)</f>
        <v>0</v>
      </c>
      <c r="I124" s="1">
        <f>SPX[[#This Row],[Invested]]/SPX[[#This Row],[Close]]</f>
        <v>0</v>
      </c>
      <c r="J124" s="1">
        <f>SUM(I$2:I124)</f>
        <v>0</v>
      </c>
      <c r="K124" s="32">
        <f>+SPX[[#This Row],[Cumulated Shares]]*SPX[[#This Row],[Close]]</f>
        <v>0</v>
      </c>
      <c r="L124">
        <f>IF(SPX[[#This Row],[Current Value]]&gt;0,1,0)</f>
        <v>0</v>
      </c>
      <c r="M124" s="34">
        <f ca="1">IFERROR(SPX[[#This Row],[Invested]]+OFFSET(SPX[[#This Row],[Invested]],-1,,,6),0)</f>
        <v>0</v>
      </c>
    </row>
    <row r="125" spans="1:13" x14ac:dyDescent="0.25">
      <c r="A125" t="s">
        <v>6</v>
      </c>
      <c r="B125" s="37">
        <v>22007</v>
      </c>
      <c r="C125" s="1">
        <v>55.43</v>
      </c>
      <c r="D125" s="1">
        <v>56.59</v>
      </c>
      <c r="E125" s="1">
        <v>54.369999</v>
      </c>
      <c r="F125" s="1">
        <v>54.369999</v>
      </c>
      <c r="G125">
        <f>IFERROR(IF(SPX[[#This Row],[Date]]=StartMonth,InvtTime*12,IF(G124&gt;0,G124-1,0)),0)</f>
        <v>0</v>
      </c>
      <c r="H125" s="2">
        <f>IF(SPX[[#This Row],[Count]]&gt;0,ROUND(AmountPerYear/12,2),0)</f>
        <v>0</v>
      </c>
      <c r="I125" s="1">
        <f>SPX[[#This Row],[Invested]]/SPX[[#This Row],[Close]]</f>
        <v>0</v>
      </c>
      <c r="J125" s="1">
        <f>SUM(I$2:I125)</f>
        <v>0</v>
      </c>
      <c r="K125" s="32">
        <f>+SPX[[#This Row],[Cumulated Shares]]*SPX[[#This Row],[Close]]</f>
        <v>0</v>
      </c>
      <c r="L125">
        <f>IF(SPX[[#This Row],[Current Value]]&gt;0,1,0)</f>
        <v>0</v>
      </c>
      <c r="M125" s="34">
        <f ca="1">IFERROR(SPX[[#This Row],[Invested]]+OFFSET(SPX[[#This Row],[Invested]],-1,,,6),0)</f>
        <v>0</v>
      </c>
    </row>
    <row r="126" spans="1:13" x14ac:dyDescent="0.25">
      <c r="A126" t="s">
        <v>6</v>
      </c>
      <c r="B126" s="37">
        <v>22037</v>
      </c>
      <c r="C126" s="1">
        <v>54.130001</v>
      </c>
      <c r="D126" s="1">
        <v>55.830002</v>
      </c>
      <c r="E126" s="1">
        <v>54.130001</v>
      </c>
      <c r="F126" s="1">
        <v>55.830002</v>
      </c>
      <c r="G126">
        <f>IFERROR(IF(SPX[[#This Row],[Date]]=StartMonth,InvtTime*12,IF(G125&gt;0,G125-1,0)),0)</f>
        <v>0</v>
      </c>
      <c r="H126" s="2">
        <f>IF(SPX[[#This Row],[Count]]&gt;0,ROUND(AmountPerYear/12,2),0)</f>
        <v>0</v>
      </c>
      <c r="I126" s="1">
        <f>SPX[[#This Row],[Invested]]/SPX[[#This Row],[Close]]</f>
        <v>0</v>
      </c>
      <c r="J126" s="1">
        <f>SUM(I$2:I126)</f>
        <v>0</v>
      </c>
      <c r="K126" s="32">
        <f>+SPX[[#This Row],[Cumulated Shares]]*SPX[[#This Row],[Close]]</f>
        <v>0</v>
      </c>
      <c r="L126">
        <f>IF(SPX[[#This Row],[Current Value]]&gt;0,1,0)</f>
        <v>0</v>
      </c>
      <c r="M126" s="34">
        <f ca="1">IFERROR(SPX[[#This Row],[Invested]]+OFFSET(SPX[[#This Row],[Invested]],-1,,,6),0)</f>
        <v>0</v>
      </c>
    </row>
    <row r="127" spans="1:13" x14ac:dyDescent="0.25">
      <c r="A127" t="s">
        <v>6</v>
      </c>
      <c r="B127" s="37">
        <v>22068</v>
      </c>
      <c r="C127" s="1">
        <v>55.889999000000003</v>
      </c>
      <c r="D127" s="1">
        <v>58</v>
      </c>
      <c r="E127" s="1">
        <v>55.889999000000003</v>
      </c>
      <c r="F127" s="1">
        <v>56.919998</v>
      </c>
      <c r="G127">
        <f>IFERROR(IF(SPX[[#This Row],[Date]]=StartMonth,InvtTime*12,IF(G126&gt;0,G126-1,0)),0)</f>
        <v>0</v>
      </c>
      <c r="H127" s="2">
        <f>IF(SPX[[#This Row],[Count]]&gt;0,ROUND(AmountPerYear/12,2),0)</f>
        <v>0</v>
      </c>
      <c r="I127" s="1">
        <f>SPX[[#This Row],[Invested]]/SPX[[#This Row],[Close]]</f>
        <v>0</v>
      </c>
      <c r="J127" s="1">
        <f>SUM(I$2:I127)</f>
        <v>0</v>
      </c>
      <c r="K127" s="32">
        <f>+SPX[[#This Row],[Cumulated Shares]]*SPX[[#This Row],[Close]]</f>
        <v>0</v>
      </c>
      <c r="L127">
        <f>IF(SPX[[#This Row],[Current Value]]&gt;0,1,0)</f>
        <v>0</v>
      </c>
      <c r="M127" s="34">
        <f ca="1">IFERROR(SPX[[#This Row],[Invested]]+OFFSET(SPX[[#This Row],[Invested]],-1,,,6),0)</f>
        <v>0</v>
      </c>
    </row>
    <row r="128" spans="1:13" x14ac:dyDescent="0.25">
      <c r="A128" t="s">
        <v>6</v>
      </c>
      <c r="B128" s="37">
        <v>22098</v>
      </c>
      <c r="C128" s="1">
        <v>57.060001</v>
      </c>
      <c r="D128" s="1">
        <v>57.380001</v>
      </c>
      <c r="E128" s="1">
        <v>54.169998</v>
      </c>
      <c r="F128" s="1">
        <v>55.509998000000003</v>
      </c>
      <c r="G128">
        <f>IFERROR(IF(SPX[[#This Row],[Date]]=StartMonth,InvtTime*12,IF(G127&gt;0,G127-1,0)),0)</f>
        <v>0</v>
      </c>
      <c r="H128" s="2">
        <f>IF(SPX[[#This Row],[Count]]&gt;0,ROUND(AmountPerYear/12,2),0)</f>
        <v>0</v>
      </c>
      <c r="I128" s="1">
        <f>SPX[[#This Row],[Invested]]/SPX[[#This Row],[Close]]</f>
        <v>0</v>
      </c>
      <c r="J128" s="1">
        <f>SUM(I$2:I128)</f>
        <v>0</v>
      </c>
      <c r="K128" s="32">
        <f>+SPX[[#This Row],[Cumulated Shares]]*SPX[[#This Row],[Close]]</f>
        <v>0</v>
      </c>
      <c r="L128">
        <f>IF(SPX[[#This Row],[Current Value]]&gt;0,1,0)</f>
        <v>0</v>
      </c>
      <c r="M128" s="34">
        <f ca="1">IFERROR(SPX[[#This Row],[Invested]]+OFFSET(SPX[[#This Row],[Invested]],-1,,,6),0)</f>
        <v>0</v>
      </c>
    </row>
    <row r="129" spans="1:13" x14ac:dyDescent="0.25">
      <c r="A129" t="s">
        <v>6</v>
      </c>
      <c r="B129" s="37">
        <v>22129</v>
      </c>
      <c r="C129" s="1">
        <v>55.529998999999997</v>
      </c>
      <c r="D129" s="1">
        <v>58.07</v>
      </c>
      <c r="E129" s="1">
        <v>54.720001000000003</v>
      </c>
      <c r="F129" s="1">
        <v>56.959999000000003</v>
      </c>
      <c r="G129">
        <f>IFERROR(IF(SPX[[#This Row],[Date]]=StartMonth,InvtTime*12,IF(G128&gt;0,G128-1,0)),0)</f>
        <v>0</v>
      </c>
      <c r="H129" s="2">
        <f>IF(SPX[[#This Row],[Count]]&gt;0,ROUND(AmountPerYear/12,2),0)</f>
        <v>0</v>
      </c>
      <c r="I129" s="1">
        <f>SPX[[#This Row],[Invested]]/SPX[[#This Row],[Close]]</f>
        <v>0</v>
      </c>
      <c r="J129" s="1">
        <f>SUM(I$2:I129)</f>
        <v>0</v>
      </c>
      <c r="K129" s="32">
        <f>+SPX[[#This Row],[Cumulated Shares]]*SPX[[#This Row],[Close]]</f>
        <v>0</v>
      </c>
      <c r="L129">
        <f>IF(SPX[[#This Row],[Current Value]]&gt;0,1,0)</f>
        <v>0</v>
      </c>
      <c r="M129" s="34">
        <f ca="1">IFERROR(SPX[[#This Row],[Invested]]+OFFSET(SPX[[#This Row],[Invested]],-1,,,6),0)</f>
        <v>0</v>
      </c>
    </row>
    <row r="130" spans="1:13" x14ac:dyDescent="0.25">
      <c r="A130" t="s">
        <v>6</v>
      </c>
      <c r="B130" s="37">
        <v>22160</v>
      </c>
      <c r="C130" s="1">
        <v>57.09</v>
      </c>
      <c r="D130" s="1">
        <v>57.09</v>
      </c>
      <c r="E130" s="1">
        <v>52.48</v>
      </c>
      <c r="F130" s="1">
        <v>53.52</v>
      </c>
      <c r="G130">
        <f>IFERROR(IF(SPX[[#This Row],[Date]]=StartMonth,InvtTime*12,IF(G129&gt;0,G129-1,0)),0)</f>
        <v>0</v>
      </c>
      <c r="H130" s="2">
        <f>IF(SPX[[#This Row],[Count]]&gt;0,ROUND(AmountPerYear/12,2),0)</f>
        <v>0</v>
      </c>
      <c r="I130" s="1">
        <f>SPX[[#This Row],[Invested]]/SPX[[#This Row],[Close]]</f>
        <v>0</v>
      </c>
      <c r="J130" s="1">
        <f>SUM(I$2:I130)</f>
        <v>0</v>
      </c>
      <c r="K130" s="32">
        <f>+SPX[[#This Row],[Cumulated Shares]]*SPX[[#This Row],[Close]]</f>
        <v>0</v>
      </c>
      <c r="L130">
        <f>IF(SPX[[#This Row],[Current Value]]&gt;0,1,0)</f>
        <v>0</v>
      </c>
      <c r="M130" s="34">
        <f ca="1">IFERROR(SPX[[#This Row],[Invested]]+OFFSET(SPX[[#This Row],[Invested]],-1,,,6),0)</f>
        <v>0</v>
      </c>
    </row>
    <row r="131" spans="1:13" x14ac:dyDescent="0.25">
      <c r="A131" t="s">
        <v>6</v>
      </c>
      <c r="B131" s="37">
        <v>22190</v>
      </c>
      <c r="C131" s="1">
        <v>53.360000999999997</v>
      </c>
      <c r="D131" s="1">
        <v>54.860000999999997</v>
      </c>
      <c r="E131" s="1">
        <v>52.200001</v>
      </c>
      <c r="F131" s="1">
        <v>53.389999000000003</v>
      </c>
      <c r="G131">
        <f>IFERROR(IF(SPX[[#This Row],[Date]]=StartMonth,InvtTime*12,IF(G130&gt;0,G130-1,0)),0)</f>
        <v>0</v>
      </c>
      <c r="H131" s="2">
        <f>IF(SPX[[#This Row],[Count]]&gt;0,ROUND(AmountPerYear/12,2),0)</f>
        <v>0</v>
      </c>
      <c r="I131" s="1">
        <f>SPX[[#This Row],[Invested]]/SPX[[#This Row],[Close]]</f>
        <v>0</v>
      </c>
      <c r="J131" s="1">
        <f>SUM(I$2:I131)</f>
        <v>0</v>
      </c>
      <c r="K131" s="32">
        <f>+SPX[[#This Row],[Cumulated Shares]]*SPX[[#This Row],[Close]]</f>
        <v>0</v>
      </c>
      <c r="L131">
        <f>IF(SPX[[#This Row],[Current Value]]&gt;0,1,0)</f>
        <v>0</v>
      </c>
      <c r="M131" s="34">
        <f ca="1">IFERROR(SPX[[#This Row],[Invested]]+OFFSET(SPX[[#This Row],[Invested]],-1,,,6),0)</f>
        <v>0</v>
      </c>
    </row>
    <row r="132" spans="1:13" x14ac:dyDescent="0.25">
      <c r="A132" t="s">
        <v>6</v>
      </c>
      <c r="B132" s="37">
        <v>22221</v>
      </c>
      <c r="C132" s="1">
        <v>53.939999</v>
      </c>
      <c r="D132" s="1">
        <v>56.43</v>
      </c>
      <c r="E132" s="1">
        <v>53.939999</v>
      </c>
      <c r="F132" s="1">
        <v>55.540000999999997</v>
      </c>
      <c r="G132">
        <f>IFERROR(IF(SPX[[#This Row],[Date]]=StartMonth,InvtTime*12,IF(G131&gt;0,G131-1,0)),0)</f>
        <v>0</v>
      </c>
      <c r="H132" s="2">
        <f>IF(SPX[[#This Row],[Count]]&gt;0,ROUND(AmountPerYear/12,2),0)</f>
        <v>0</v>
      </c>
      <c r="I132" s="1">
        <f>SPX[[#This Row],[Invested]]/SPX[[#This Row],[Close]]</f>
        <v>0</v>
      </c>
      <c r="J132" s="1">
        <f>SUM(I$2:I132)</f>
        <v>0</v>
      </c>
      <c r="K132" s="32">
        <f>+SPX[[#This Row],[Cumulated Shares]]*SPX[[#This Row],[Close]]</f>
        <v>0</v>
      </c>
      <c r="L132">
        <f>IF(SPX[[#This Row],[Current Value]]&gt;0,1,0)</f>
        <v>0</v>
      </c>
      <c r="M132" s="34">
        <f ca="1">IFERROR(SPX[[#This Row],[Invested]]+OFFSET(SPX[[#This Row],[Invested]],-1,,,6),0)</f>
        <v>0</v>
      </c>
    </row>
    <row r="133" spans="1:13" x14ac:dyDescent="0.25">
      <c r="A133" t="s">
        <v>6</v>
      </c>
      <c r="B133" s="37">
        <v>22251</v>
      </c>
      <c r="C133" s="1">
        <v>55.299999</v>
      </c>
      <c r="D133" s="1">
        <v>58.110000999999997</v>
      </c>
      <c r="E133" s="1">
        <v>55.299999</v>
      </c>
      <c r="F133" s="1">
        <v>58.110000999999997</v>
      </c>
      <c r="G133">
        <f>IFERROR(IF(SPX[[#This Row],[Date]]=StartMonth,InvtTime*12,IF(G132&gt;0,G132-1,0)),0)</f>
        <v>0</v>
      </c>
      <c r="H133" s="2">
        <f>IF(SPX[[#This Row],[Count]]&gt;0,ROUND(AmountPerYear/12,2),0)</f>
        <v>0</v>
      </c>
      <c r="I133" s="1">
        <f>SPX[[#This Row],[Invested]]/SPX[[#This Row],[Close]]</f>
        <v>0</v>
      </c>
      <c r="J133" s="1">
        <f>SUM(I$2:I133)</f>
        <v>0</v>
      </c>
      <c r="K133" s="32">
        <f>+SPX[[#This Row],[Cumulated Shares]]*SPX[[#This Row],[Close]]</f>
        <v>0</v>
      </c>
      <c r="L133">
        <f>IF(SPX[[#This Row],[Current Value]]&gt;0,1,0)</f>
        <v>0</v>
      </c>
      <c r="M133" s="34">
        <f ca="1">IFERROR(SPX[[#This Row],[Invested]]+OFFSET(SPX[[#This Row],[Invested]],-1,,,6),0)</f>
        <v>0</v>
      </c>
    </row>
    <row r="134" spans="1:13" x14ac:dyDescent="0.25">
      <c r="A134" t="s">
        <v>6</v>
      </c>
      <c r="B134" s="37">
        <v>22282</v>
      </c>
      <c r="C134" s="1">
        <v>57.57</v>
      </c>
      <c r="D134" s="1">
        <v>61.970001000000003</v>
      </c>
      <c r="E134" s="1">
        <v>57.57</v>
      </c>
      <c r="F134" s="1">
        <v>61.779998999999997</v>
      </c>
      <c r="G134">
        <f>IFERROR(IF(SPX[[#This Row],[Date]]=StartMonth,InvtTime*12,IF(G133&gt;0,G133-1,0)),0)</f>
        <v>0</v>
      </c>
      <c r="H134" s="2">
        <f>IF(SPX[[#This Row],[Count]]&gt;0,ROUND(AmountPerYear/12,2),0)</f>
        <v>0</v>
      </c>
      <c r="I134" s="1">
        <f>SPX[[#This Row],[Invested]]/SPX[[#This Row],[Close]]</f>
        <v>0</v>
      </c>
      <c r="J134" s="1">
        <f>SUM(I$2:I134)</f>
        <v>0</v>
      </c>
      <c r="K134" s="32">
        <f>+SPX[[#This Row],[Cumulated Shares]]*SPX[[#This Row],[Close]]</f>
        <v>0</v>
      </c>
      <c r="L134">
        <f>IF(SPX[[#This Row],[Current Value]]&gt;0,1,0)</f>
        <v>0</v>
      </c>
      <c r="M134" s="34">
        <f ca="1">IFERROR(SPX[[#This Row],[Invested]]+OFFSET(SPX[[#This Row],[Invested]],-1,,,6),0)</f>
        <v>0</v>
      </c>
    </row>
    <row r="135" spans="1:13" x14ac:dyDescent="0.25">
      <c r="A135" t="s">
        <v>6</v>
      </c>
      <c r="B135" s="37">
        <v>22313</v>
      </c>
      <c r="C135" s="1">
        <v>61.900002000000001</v>
      </c>
      <c r="D135" s="1">
        <v>63.439999</v>
      </c>
      <c r="E135" s="1">
        <v>61.139999000000003</v>
      </c>
      <c r="F135" s="1">
        <v>63.439999</v>
      </c>
      <c r="G135">
        <f>IFERROR(IF(SPX[[#This Row],[Date]]=StartMonth,InvtTime*12,IF(G134&gt;0,G134-1,0)),0)</f>
        <v>0</v>
      </c>
      <c r="H135" s="2">
        <f>IF(SPX[[#This Row],[Count]]&gt;0,ROUND(AmountPerYear/12,2),0)</f>
        <v>0</v>
      </c>
      <c r="I135" s="1">
        <f>SPX[[#This Row],[Invested]]/SPX[[#This Row],[Close]]</f>
        <v>0</v>
      </c>
      <c r="J135" s="1">
        <f>SUM(I$2:I135)</f>
        <v>0</v>
      </c>
      <c r="K135" s="32">
        <f>+SPX[[#This Row],[Cumulated Shares]]*SPX[[#This Row],[Close]]</f>
        <v>0</v>
      </c>
      <c r="L135">
        <f>IF(SPX[[#This Row],[Current Value]]&gt;0,1,0)</f>
        <v>0</v>
      </c>
      <c r="M135" s="34">
        <f ca="1">IFERROR(SPX[[#This Row],[Invested]]+OFFSET(SPX[[#This Row],[Invested]],-1,,,6),0)</f>
        <v>0</v>
      </c>
    </row>
    <row r="136" spans="1:13" x14ac:dyDescent="0.25">
      <c r="A136" t="s">
        <v>6</v>
      </c>
      <c r="B136" s="37">
        <v>22341</v>
      </c>
      <c r="C136" s="1">
        <v>63.43</v>
      </c>
      <c r="D136" s="1">
        <v>65.059997999999993</v>
      </c>
      <c r="E136" s="1">
        <v>63.380001</v>
      </c>
      <c r="F136" s="1">
        <v>65.059997999999993</v>
      </c>
      <c r="G136">
        <f>IFERROR(IF(SPX[[#This Row],[Date]]=StartMonth,InvtTime*12,IF(G135&gt;0,G135-1,0)),0)</f>
        <v>0</v>
      </c>
      <c r="H136" s="2">
        <f>IF(SPX[[#This Row],[Count]]&gt;0,ROUND(AmountPerYear/12,2),0)</f>
        <v>0</v>
      </c>
      <c r="I136" s="1">
        <f>SPX[[#This Row],[Invested]]/SPX[[#This Row],[Close]]</f>
        <v>0</v>
      </c>
      <c r="J136" s="1">
        <f>SUM(I$2:I136)</f>
        <v>0</v>
      </c>
      <c r="K136" s="32">
        <f>+SPX[[#This Row],[Cumulated Shares]]*SPX[[#This Row],[Close]]</f>
        <v>0</v>
      </c>
      <c r="L136">
        <f>IF(SPX[[#This Row],[Current Value]]&gt;0,1,0)</f>
        <v>0</v>
      </c>
      <c r="M136" s="34">
        <f ca="1">IFERROR(SPX[[#This Row],[Invested]]+OFFSET(SPX[[#This Row],[Invested]],-1,,,6),0)</f>
        <v>0</v>
      </c>
    </row>
    <row r="137" spans="1:13" x14ac:dyDescent="0.25">
      <c r="A137" t="s">
        <v>6</v>
      </c>
      <c r="B137" s="37">
        <v>22372</v>
      </c>
      <c r="C137" s="1">
        <v>65.599997999999999</v>
      </c>
      <c r="D137" s="1">
        <v>68.680000000000007</v>
      </c>
      <c r="E137" s="1">
        <v>64.400002000000001</v>
      </c>
      <c r="F137" s="1">
        <v>65.309997999999993</v>
      </c>
      <c r="G137">
        <f>IFERROR(IF(SPX[[#This Row],[Date]]=StartMonth,InvtTime*12,IF(G136&gt;0,G136-1,0)),0)</f>
        <v>0</v>
      </c>
      <c r="H137" s="2">
        <f>IF(SPX[[#This Row],[Count]]&gt;0,ROUND(AmountPerYear/12,2),0)</f>
        <v>0</v>
      </c>
      <c r="I137" s="1">
        <f>SPX[[#This Row],[Invested]]/SPX[[#This Row],[Close]]</f>
        <v>0</v>
      </c>
      <c r="J137" s="1">
        <f>SUM(I$2:I137)</f>
        <v>0</v>
      </c>
      <c r="K137" s="32">
        <f>+SPX[[#This Row],[Cumulated Shares]]*SPX[[#This Row],[Close]]</f>
        <v>0</v>
      </c>
      <c r="L137">
        <f>IF(SPX[[#This Row],[Current Value]]&gt;0,1,0)</f>
        <v>0</v>
      </c>
      <c r="M137" s="34">
        <f ca="1">IFERROR(SPX[[#This Row],[Invested]]+OFFSET(SPX[[#This Row],[Invested]],-1,,,6),0)</f>
        <v>0</v>
      </c>
    </row>
    <row r="138" spans="1:13" x14ac:dyDescent="0.25">
      <c r="A138" t="s">
        <v>6</v>
      </c>
      <c r="B138" s="37">
        <v>22402</v>
      </c>
      <c r="C138" s="1">
        <v>65.169998000000007</v>
      </c>
      <c r="D138" s="1">
        <v>67.389999000000003</v>
      </c>
      <c r="E138" s="1">
        <v>65.169998000000007</v>
      </c>
      <c r="F138" s="1">
        <v>66.559997999999993</v>
      </c>
      <c r="G138">
        <f>IFERROR(IF(SPX[[#This Row],[Date]]=StartMonth,InvtTime*12,IF(G137&gt;0,G137-1,0)),0)</f>
        <v>0</v>
      </c>
      <c r="H138" s="2">
        <f>IF(SPX[[#This Row],[Count]]&gt;0,ROUND(AmountPerYear/12,2),0)</f>
        <v>0</v>
      </c>
      <c r="I138" s="1">
        <f>SPX[[#This Row],[Invested]]/SPX[[#This Row],[Close]]</f>
        <v>0</v>
      </c>
      <c r="J138" s="1">
        <f>SUM(I$2:I138)</f>
        <v>0</v>
      </c>
      <c r="K138" s="32">
        <f>+SPX[[#This Row],[Cumulated Shares]]*SPX[[#This Row],[Close]]</f>
        <v>0</v>
      </c>
      <c r="L138">
        <f>IF(SPX[[#This Row],[Current Value]]&gt;0,1,0)</f>
        <v>0</v>
      </c>
      <c r="M138" s="34">
        <f ca="1">IFERROR(SPX[[#This Row],[Invested]]+OFFSET(SPX[[#This Row],[Invested]],-1,,,6),0)</f>
        <v>0</v>
      </c>
    </row>
    <row r="139" spans="1:13" x14ac:dyDescent="0.25">
      <c r="A139" t="s">
        <v>6</v>
      </c>
      <c r="B139" s="37">
        <v>22433</v>
      </c>
      <c r="C139" s="1">
        <v>66.559997999999993</v>
      </c>
      <c r="D139" s="1">
        <v>67.080001999999993</v>
      </c>
      <c r="E139" s="1">
        <v>64.470000999999996</v>
      </c>
      <c r="F139" s="1">
        <v>64.639999000000003</v>
      </c>
      <c r="G139">
        <f>IFERROR(IF(SPX[[#This Row],[Date]]=StartMonth,InvtTime*12,IF(G138&gt;0,G138-1,0)),0)</f>
        <v>0</v>
      </c>
      <c r="H139" s="2">
        <f>IF(SPX[[#This Row],[Count]]&gt;0,ROUND(AmountPerYear/12,2),0)</f>
        <v>0</v>
      </c>
      <c r="I139" s="1">
        <f>SPX[[#This Row],[Invested]]/SPX[[#This Row],[Close]]</f>
        <v>0</v>
      </c>
      <c r="J139" s="1">
        <f>SUM(I$2:I139)</f>
        <v>0</v>
      </c>
      <c r="K139" s="32">
        <f>+SPX[[#This Row],[Cumulated Shares]]*SPX[[#This Row],[Close]]</f>
        <v>0</v>
      </c>
      <c r="L139">
        <f>IF(SPX[[#This Row],[Current Value]]&gt;0,1,0)</f>
        <v>0</v>
      </c>
      <c r="M139" s="34">
        <f ca="1">IFERROR(SPX[[#This Row],[Invested]]+OFFSET(SPX[[#This Row],[Invested]],-1,,,6),0)</f>
        <v>0</v>
      </c>
    </row>
    <row r="140" spans="1:13" x14ac:dyDescent="0.25">
      <c r="A140" t="s">
        <v>6</v>
      </c>
      <c r="B140" s="37">
        <v>22463</v>
      </c>
      <c r="C140" s="1">
        <v>65.209998999999996</v>
      </c>
      <c r="D140" s="1">
        <v>66.760002</v>
      </c>
      <c r="E140" s="1">
        <v>64.410004000000001</v>
      </c>
      <c r="F140" s="1">
        <v>66.760002</v>
      </c>
      <c r="G140">
        <f>IFERROR(IF(SPX[[#This Row],[Date]]=StartMonth,InvtTime*12,IF(G139&gt;0,G139-1,0)),0)</f>
        <v>0</v>
      </c>
      <c r="H140" s="2">
        <f>IF(SPX[[#This Row],[Count]]&gt;0,ROUND(AmountPerYear/12,2),0)</f>
        <v>0</v>
      </c>
      <c r="I140" s="1">
        <f>SPX[[#This Row],[Invested]]/SPX[[#This Row],[Close]]</f>
        <v>0</v>
      </c>
      <c r="J140" s="1">
        <f>SUM(I$2:I140)</f>
        <v>0</v>
      </c>
      <c r="K140" s="32">
        <f>+SPX[[#This Row],[Cumulated Shares]]*SPX[[#This Row],[Close]]</f>
        <v>0</v>
      </c>
      <c r="L140">
        <f>IF(SPX[[#This Row],[Current Value]]&gt;0,1,0)</f>
        <v>0</v>
      </c>
      <c r="M140" s="34">
        <f ca="1">IFERROR(SPX[[#This Row],[Invested]]+OFFSET(SPX[[#This Row],[Invested]],-1,,,6),0)</f>
        <v>0</v>
      </c>
    </row>
    <row r="141" spans="1:13" x14ac:dyDescent="0.25">
      <c r="A141" t="s">
        <v>6</v>
      </c>
      <c r="B141" s="37">
        <v>22494</v>
      </c>
      <c r="C141" s="1">
        <v>67.370002999999997</v>
      </c>
      <c r="D141" s="1">
        <v>68.440002000000007</v>
      </c>
      <c r="E141" s="1">
        <v>66.940002000000007</v>
      </c>
      <c r="F141" s="1">
        <v>68.069999999999993</v>
      </c>
      <c r="G141">
        <f>IFERROR(IF(SPX[[#This Row],[Date]]=StartMonth,InvtTime*12,IF(G140&gt;0,G140-1,0)),0)</f>
        <v>0</v>
      </c>
      <c r="H141" s="2">
        <f>IF(SPX[[#This Row],[Count]]&gt;0,ROUND(AmountPerYear/12,2),0)</f>
        <v>0</v>
      </c>
      <c r="I141" s="1">
        <f>SPX[[#This Row],[Invested]]/SPX[[#This Row],[Close]]</f>
        <v>0</v>
      </c>
      <c r="J141" s="1">
        <f>SUM(I$2:I141)</f>
        <v>0</v>
      </c>
      <c r="K141" s="32">
        <f>+SPX[[#This Row],[Cumulated Shares]]*SPX[[#This Row],[Close]]</f>
        <v>0</v>
      </c>
      <c r="L141">
        <f>IF(SPX[[#This Row],[Current Value]]&gt;0,1,0)</f>
        <v>0</v>
      </c>
      <c r="M141" s="34">
        <f ca="1">IFERROR(SPX[[#This Row],[Invested]]+OFFSET(SPX[[#This Row],[Invested]],-1,,,6),0)</f>
        <v>0</v>
      </c>
    </row>
    <row r="142" spans="1:13" x14ac:dyDescent="0.25">
      <c r="A142" t="s">
        <v>6</v>
      </c>
      <c r="B142" s="37">
        <v>22525</v>
      </c>
      <c r="C142" s="1">
        <v>68.190002000000007</v>
      </c>
      <c r="D142" s="1">
        <v>68.459998999999996</v>
      </c>
      <c r="E142" s="1">
        <v>65.769997000000004</v>
      </c>
      <c r="F142" s="1">
        <v>66.730002999999996</v>
      </c>
      <c r="G142">
        <f>IFERROR(IF(SPX[[#This Row],[Date]]=StartMonth,InvtTime*12,IF(G141&gt;0,G141-1,0)),0)</f>
        <v>0</v>
      </c>
      <c r="H142" s="2">
        <f>IF(SPX[[#This Row],[Count]]&gt;0,ROUND(AmountPerYear/12,2),0)</f>
        <v>0</v>
      </c>
      <c r="I142" s="1">
        <f>SPX[[#This Row],[Invested]]/SPX[[#This Row],[Close]]</f>
        <v>0</v>
      </c>
      <c r="J142" s="1">
        <f>SUM(I$2:I142)</f>
        <v>0</v>
      </c>
      <c r="K142" s="32">
        <f>+SPX[[#This Row],[Cumulated Shares]]*SPX[[#This Row],[Close]]</f>
        <v>0</v>
      </c>
      <c r="L142">
        <f>IF(SPX[[#This Row],[Current Value]]&gt;0,1,0)</f>
        <v>0</v>
      </c>
      <c r="M142" s="34">
        <f ca="1">IFERROR(SPX[[#This Row],[Invested]]+OFFSET(SPX[[#This Row],[Invested]],-1,,,6),0)</f>
        <v>0</v>
      </c>
    </row>
    <row r="143" spans="1:13" x14ac:dyDescent="0.25">
      <c r="A143" t="s">
        <v>6</v>
      </c>
      <c r="B143" s="37">
        <v>22555</v>
      </c>
      <c r="C143" s="1">
        <v>66.769997000000004</v>
      </c>
      <c r="D143" s="1">
        <v>68.620002999999997</v>
      </c>
      <c r="E143" s="1">
        <v>66.730002999999996</v>
      </c>
      <c r="F143" s="1">
        <v>68.620002999999997</v>
      </c>
      <c r="G143">
        <f>IFERROR(IF(SPX[[#This Row],[Date]]=StartMonth,InvtTime*12,IF(G142&gt;0,G142-1,0)),0)</f>
        <v>0</v>
      </c>
      <c r="H143" s="2">
        <f>IF(SPX[[#This Row],[Count]]&gt;0,ROUND(AmountPerYear/12,2),0)</f>
        <v>0</v>
      </c>
      <c r="I143" s="1">
        <f>SPX[[#This Row],[Invested]]/SPX[[#This Row],[Close]]</f>
        <v>0</v>
      </c>
      <c r="J143" s="1">
        <f>SUM(I$2:I143)</f>
        <v>0</v>
      </c>
      <c r="K143" s="32">
        <f>+SPX[[#This Row],[Cumulated Shares]]*SPX[[#This Row],[Close]]</f>
        <v>0</v>
      </c>
      <c r="L143">
        <f>IF(SPX[[#This Row],[Current Value]]&gt;0,1,0)</f>
        <v>0</v>
      </c>
      <c r="M143" s="34">
        <f ca="1">IFERROR(SPX[[#This Row],[Invested]]+OFFSET(SPX[[#This Row],[Invested]],-1,,,6),0)</f>
        <v>0</v>
      </c>
    </row>
    <row r="144" spans="1:13" x14ac:dyDescent="0.25">
      <c r="A144" t="s">
        <v>6</v>
      </c>
      <c r="B144" s="37">
        <v>22586</v>
      </c>
      <c r="C144" s="1">
        <v>68.730002999999996</v>
      </c>
      <c r="D144" s="1">
        <v>71.849997999999999</v>
      </c>
      <c r="E144" s="1">
        <v>68.730002999999996</v>
      </c>
      <c r="F144" s="1">
        <v>71.319999999999993</v>
      </c>
      <c r="G144">
        <f>IFERROR(IF(SPX[[#This Row],[Date]]=StartMonth,InvtTime*12,IF(G143&gt;0,G143-1,0)),0)</f>
        <v>0</v>
      </c>
      <c r="H144" s="2">
        <f>IF(SPX[[#This Row],[Count]]&gt;0,ROUND(AmountPerYear/12,2),0)</f>
        <v>0</v>
      </c>
      <c r="I144" s="1">
        <f>SPX[[#This Row],[Invested]]/SPX[[#This Row],[Close]]</f>
        <v>0</v>
      </c>
      <c r="J144" s="1">
        <f>SUM(I$2:I144)</f>
        <v>0</v>
      </c>
      <c r="K144" s="32">
        <f>+SPX[[#This Row],[Cumulated Shares]]*SPX[[#This Row],[Close]]</f>
        <v>0</v>
      </c>
      <c r="L144">
        <f>IF(SPX[[#This Row],[Current Value]]&gt;0,1,0)</f>
        <v>0</v>
      </c>
      <c r="M144" s="34">
        <f ca="1">IFERROR(SPX[[#This Row],[Invested]]+OFFSET(SPX[[#This Row],[Invested]],-1,,,6),0)</f>
        <v>0</v>
      </c>
    </row>
    <row r="145" spans="1:13" x14ac:dyDescent="0.25">
      <c r="A145" t="s">
        <v>6</v>
      </c>
      <c r="B145" s="37">
        <v>22616</v>
      </c>
      <c r="C145" s="1">
        <v>71.779999000000004</v>
      </c>
      <c r="D145" s="1">
        <v>72.639999000000003</v>
      </c>
      <c r="E145" s="1">
        <v>70.860000999999997</v>
      </c>
      <c r="F145" s="1">
        <v>71.550003000000004</v>
      </c>
      <c r="G145">
        <f>IFERROR(IF(SPX[[#This Row],[Date]]=StartMonth,InvtTime*12,IF(G144&gt;0,G144-1,0)),0)</f>
        <v>0</v>
      </c>
      <c r="H145" s="2">
        <f>IF(SPX[[#This Row],[Count]]&gt;0,ROUND(AmountPerYear/12,2),0)</f>
        <v>0</v>
      </c>
      <c r="I145" s="1">
        <f>SPX[[#This Row],[Invested]]/SPX[[#This Row],[Close]]</f>
        <v>0</v>
      </c>
      <c r="J145" s="1">
        <f>SUM(I$2:I145)</f>
        <v>0</v>
      </c>
      <c r="K145" s="32">
        <f>+SPX[[#This Row],[Cumulated Shares]]*SPX[[#This Row],[Close]]</f>
        <v>0</v>
      </c>
      <c r="L145">
        <f>IF(SPX[[#This Row],[Current Value]]&gt;0,1,0)</f>
        <v>0</v>
      </c>
      <c r="M145" s="34">
        <f ca="1">IFERROR(SPX[[#This Row],[Invested]]+OFFSET(SPX[[#This Row],[Invested]],-1,,,6),0)</f>
        <v>0</v>
      </c>
    </row>
    <row r="146" spans="1:13" x14ac:dyDescent="0.25">
      <c r="A146" t="s">
        <v>6</v>
      </c>
      <c r="B146" s="37">
        <v>22647</v>
      </c>
      <c r="C146" s="1">
        <v>71.550003000000004</v>
      </c>
      <c r="D146" s="1">
        <v>71.959998999999996</v>
      </c>
      <c r="E146" s="1">
        <v>67.550003000000004</v>
      </c>
      <c r="F146" s="1">
        <v>68.839995999999999</v>
      </c>
      <c r="G146">
        <f>IFERROR(IF(SPX[[#This Row],[Date]]=StartMonth,InvtTime*12,IF(G145&gt;0,G145-1,0)),0)</f>
        <v>0</v>
      </c>
      <c r="H146" s="2">
        <f>IF(SPX[[#This Row],[Count]]&gt;0,ROUND(AmountPerYear/12,2),0)</f>
        <v>0</v>
      </c>
      <c r="I146" s="1">
        <f>SPX[[#This Row],[Invested]]/SPX[[#This Row],[Close]]</f>
        <v>0</v>
      </c>
      <c r="J146" s="1">
        <f>SUM(I$2:I146)</f>
        <v>0</v>
      </c>
      <c r="K146" s="32">
        <f>+SPX[[#This Row],[Cumulated Shares]]*SPX[[#This Row],[Close]]</f>
        <v>0</v>
      </c>
      <c r="L146">
        <f>IF(SPX[[#This Row],[Current Value]]&gt;0,1,0)</f>
        <v>0</v>
      </c>
      <c r="M146" s="34">
        <f ca="1">IFERROR(SPX[[#This Row],[Invested]]+OFFSET(SPX[[#This Row],[Invested]],-1,,,6),0)</f>
        <v>0</v>
      </c>
    </row>
    <row r="147" spans="1:13" x14ac:dyDescent="0.25">
      <c r="A147" t="s">
        <v>6</v>
      </c>
      <c r="B147" s="37">
        <v>22678</v>
      </c>
      <c r="C147" s="1">
        <v>68.839995999999999</v>
      </c>
      <c r="D147" s="1">
        <v>71.129997000000003</v>
      </c>
      <c r="E147" s="1">
        <v>68.559997999999993</v>
      </c>
      <c r="F147" s="1">
        <v>69.959998999999996</v>
      </c>
      <c r="G147">
        <f>IFERROR(IF(SPX[[#This Row],[Date]]=StartMonth,InvtTime*12,IF(G146&gt;0,G146-1,0)),0)</f>
        <v>0</v>
      </c>
      <c r="H147" s="2">
        <f>IF(SPX[[#This Row],[Count]]&gt;0,ROUND(AmountPerYear/12,2),0)</f>
        <v>0</v>
      </c>
      <c r="I147" s="1">
        <f>SPX[[#This Row],[Invested]]/SPX[[#This Row],[Close]]</f>
        <v>0</v>
      </c>
      <c r="J147" s="1">
        <f>SUM(I$2:I147)</f>
        <v>0</v>
      </c>
      <c r="K147" s="32">
        <f>+SPX[[#This Row],[Cumulated Shares]]*SPX[[#This Row],[Close]]</f>
        <v>0</v>
      </c>
      <c r="L147">
        <f>IF(SPX[[#This Row],[Current Value]]&gt;0,1,0)</f>
        <v>0</v>
      </c>
      <c r="M147" s="34">
        <f ca="1">IFERROR(SPX[[#This Row],[Invested]]+OFFSET(SPX[[#This Row],[Invested]],-1,,,6),0)</f>
        <v>0</v>
      </c>
    </row>
    <row r="148" spans="1:13" x14ac:dyDescent="0.25">
      <c r="A148" t="s">
        <v>6</v>
      </c>
      <c r="B148" s="37">
        <v>22706</v>
      </c>
      <c r="C148" s="1">
        <v>69.959998999999996</v>
      </c>
      <c r="D148" s="1">
        <v>71.440002000000007</v>
      </c>
      <c r="E148" s="1">
        <v>69.160004000000001</v>
      </c>
      <c r="F148" s="1">
        <v>69.550003000000004</v>
      </c>
      <c r="G148">
        <f>IFERROR(IF(SPX[[#This Row],[Date]]=StartMonth,InvtTime*12,IF(G147&gt;0,G147-1,0)),0)</f>
        <v>0</v>
      </c>
      <c r="H148" s="2">
        <f>IF(SPX[[#This Row],[Count]]&gt;0,ROUND(AmountPerYear/12,2),0)</f>
        <v>0</v>
      </c>
      <c r="I148" s="1">
        <f>SPX[[#This Row],[Invested]]/SPX[[#This Row],[Close]]</f>
        <v>0</v>
      </c>
      <c r="J148" s="1">
        <f>SUM(I$2:I148)</f>
        <v>0</v>
      </c>
      <c r="K148" s="32">
        <f>+SPX[[#This Row],[Cumulated Shares]]*SPX[[#This Row],[Close]]</f>
        <v>0</v>
      </c>
      <c r="L148">
        <f>IF(SPX[[#This Row],[Current Value]]&gt;0,1,0)</f>
        <v>0</v>
      </c>
      <c r="M148" s="34">
        <f ca="1">IFERROR(SPX[[#This Row],[Invested]]+OFFSET(SPX[[#This Row],[Invested]],-1,,,6),0)</f>
        <v>0</v>
      </c>
    </row>
    <row r="149" spans="1:13" x14ac:dyDescent="0.25">
      <c r="A149" t="s">
        <v>6</v>
      </c>
      <c r="B149" s="37">
        <v>22737</v>
      </c>
      <c r="C149" s="1">
        <v>69.550003000000004</v>
      </c>
      <c r="D149" s="1">
        <v>69.819999999999993</v>
      </c>
      <c r="E149" s="1">
        <v>64.949996999999996</v>
      </c>
      <c r="F149" s="1">
        <v>65.239998</v>
      </c>
      <c r="G149">
        <f>IFERROR(IF(SPX[[#This Row],[Date]]=StartMonth,InvtTime*12,IF(G148&gt;0,G148-1,0)),0)</f>
        <v>0</v>
      </c>
      <c r="H149" s="2">
        <f>IF(SPX[[#This Row],[Count]]&gt;0,ROUND(AmountPerYear/12,2),0)</f>
        <v>0</v>
      </c>
      <c r="I149" s="1">
        <f>SPX[[#This Row],[Invested]]/SPX[[#This Row],[Close]]</f>
        <v>0</v>
      </c>
      <c r="J149" s="1">
        <f>SUM(I$2:I149)</f>
        <v>0</v>
      </c>
      <c r="K149" s="32">
        <f>+SPX[[#This Row],[Cumulated Shares]]*SPX[[#This Row],[Close]]</f>
        <v>0</v>
      </c>
      <c r="L149">
        <f>IF(SPX[[#This Row],[Current Value]]&gt;0,1,0)</f>
        <v>0</v>
      </c>
      <c r="M149" s="34">
        <f ca="1">IFERROR(SPX[[#This Row],[Invested]]+OFFSET(SPX[[#This Row],[Invested]],-1,,,6),0)</f>
        <v>0</v>
      </c>
    </row>
    <row r="150" spans="1:13" x14ac:dyDescent="0.25">
      <c r="A150" t="s">
        <v>6</v>
      </c>
      <c r="B150" s="37">
        <v>22767</v>
      </c>
      <c r="C150" s="1">
        <v>65.239998</v>
      </c>
      <c r="D150" s="1">
        <v>66.930000000000007</v>
      </c>
      <c r="E150" s="1">
        <v>53.130001</v>
      </c>
      <c r="F150" s="1">
        <v>59.630001</v>
      </c>
      <c r="G150">
        <f>IFERROR(IF(SPX[[#This Row],[Date]]=StartMonth,InvtTime*12,IF(G149&gt;0,G149-1,0)),0)</f>
        <v>0</v>
      </c>
      <c r="H150" s="2">
        <f>IF(SPX[[#This Row],[Count]]&gt;0,ROUND(AmountPerYear/12,2),0)</f>
        <v>0</v>
      </c>
      <c r="I150" s="1">
        <f>SPX[[#This Row],[Invested]]/SPX[[#This Row],[Close]]</f>
        <v>0</v>
      </c>
      <c r="J150" s="1">
        <f>SUM(I$2:I150)</f>
        <v>0</v>
      </c>
      <c r="K150" s="32">
        <f>+SPX[[#This Row],[Cumulated Shares]]*SPX[[#This Row],[Close]]</f>
        <v>0</v>
      </c>
      <c r="L150">
        <f>IF(SPX[[#This Row],[Current Value]]&gt;0,1,0)</f>
        <v>0</v>
      </c>
      <c r="M150" s="34">
        <f ca="1">IFERROR(SPX[[#This Row],[Invested]]+OFFSET(SPX[[#This Row],[Invested]],-1,,,6),0)</f>
        <v>0</v>
      </c>
    </row>
    <row r="151" spans="1:13" x14ac:dyDescent="0.25">
      <c r="A151" t="s">
        <v>6</v>
      </c>
      <c r="B151" s="37">
        <v>22798</v>
      </c>
      <c r="C151" s="1">
        <v>59.630001</v>
      </c>
      <c r="D151" s="1">
        <v>59.959999000000003</v>
      </c>
      <c r="E151" s="1">
        <v>51.349997999999999</v>
      </c>
      <c r="F151" s="1">
        <v>54.75</v>
      </c>
      <c r="G151">
        <f>IFERROR(IF(SPX[[#This Row],[Date]]=StartMonth,InvtTime*12,IF(G150&gt;0,G150-1,0)),0)</f>
        <v>0</v>
      </c>
      <c r="H151" s="2">
        <f>IF(SPX[[#This Row],[Count]]&gt;0,ROUND(AmountPerYear/12,2),0)</f>
        <v>0</v>
      </c>
      <c r="I151" s="1">
        <f>SPX[[#This Row],[Invested]]/SPX[[#This Row],[Close]]</f>
        <v>0</v>
      </c>
      <c r="J151" s="1">
        <f>SUM(I$2:I151)</f>
        <v>0</v>
      </c>
      <c r="K151" s="32">
        <f>+SPX[[#This Row],[Cumulated Shares]]*SPX[[#This Row],[Close]]</f>
        <v>0</v>
      </c>
      <c r="L151">
        <f>IF(SPX[[#This Row],[Current Value]]&gt;0,1,0)</f>
        <v>0</v>
      </c>
      <c r="M151" s="34">
        <f ca="1">IFERROR(SPX[[#This Row],[Invested]]+OFFSET(SPX[[#This Row],[Invested]],-1,,,6),0)</f>
        <v>0</v>
      </c>
    </row>
    <row r="152" spans="1:13" x14ac:dyDescent="0.25">
      <c r="A152" t="s">
        <v>6</v>
      </c>
      <c r="B152" s="37">
        <v>22828</v>
      </c>
      <c r="C152" s="1">
        <v>54.75</v>
      </c>
      <c r="D152" s="1">
        <v>58.669998</v>
      </c>
      <c r="E152" s="1">
        <v>54.470001000000003</v>
      </c>
      <c r="F152" s="1">
        <v>58.23</v>
      </c>
      <c r="G152">
        <f>IFERROR(IF(SPX[[#This Row],[Date]]=StartMonth,InvtTime*12,IF(G151&gt;0,G151-1,0)),0)</f>
        <v>0</v>
      </c>
      <c r="H152" s="2">
        <f>IF(SPX[[#This Row],[Count]]&gt;0,ROUND(AmountPerYear/12,2),0)</f>
        <v>0</v>
      </c>
      <c r="I152" s="1">
        <f>SPX[[#This Row],[Invested]]/SPX[[#This Row],[Close]]</f>
        <v>0</v>
      </c>
      <c r="J152" s="1">
        <f>SUM(I$2:I152)</f>
        <v>0</v>
      </c>
      <c r="K152" s="32">
        <f>+SPX[[#This Row],[Cumulated Shares]]*SPX[[#This Row],[Close]]</f>
        <v>0</v>
      </c>
      <c r="L152">
        <f>IF(SPX[[#This Row],[Current Value]]&gt;0,1,0)</f>
        <v>0</v>
      </c>
      <c r="M152" s="34">
        <f ca="1">IFERROR(SPX[[#This Row],[Invested]]+OFFSET(SPX[[#This Row],[Invested]],-1,,,6),0)</f>
        <v>0</v>
      </c>
    </row>
    <row r="153" spans="1:13" x14ac:dyDescent="0.25">
      <c r="A153" t="s">
        <v>6</v>
      </c>
      <c r="B153" s="37">
        <v>22859</v>
      </c>
      <c r="C153" s="1">
        <v>58.23</v>
      </c>
      <c r="D153" s="1">
        <v>60.330002</v>
      </c>
      <c r="E153" s="1">
        <v>56.759998000000003</v>
      </c>
      <c r="F153" s="1">
        <v>59.119999</v>
      </c>
      <c r="G153">
        <f>IFERROR(IF(SPX[[#This Row],[Date]]=StartMonth,InvtTime*12,IF(G152&gt;0,G152-1,0)),0)</f>
        <v>0</v>
      </c>
      <c r="H153" s="2">
        <f>IF(SPX[[#This Row],[Count]]&gt;0,ROUND(AmountPerYear/12,2),0)</f>
        <v>0</v>
      </c>
      <c r="I153" s="1">
        <f>SPX[[#This Row],[Invested]]/SPX[[#This Row],[Close]]</f>
        <v>0</v>
      </c>
      <c r="J153" s="1">
        <f>SUM(I$2:I153)</f>
        <v>0</v>
      </c>
      <c r="K153" s="32">
        <f>+SPX[[#This Row],[Cumulated Shares]]*SPX[[#This Row],[Close]]</f>
        <v>0</v>
      </c>
      <c r="L153">
        <f>IF(SPX[[#This Row],[Current Value]]&gt;0,1,0)</f>
        <v>0</v>
      </c>
      <c r="M153" s="34">
        <f ca="1">IFERROR(SPX[[#This Row],[Invested]]+OFFSET(SPX[[#This Row],[Invested]],-1,,,6),0)</f>
        <v>0</v>
      </c>
    </row>
    <row r="154" spans="1:13" x14ac:dyDescent="0.25">
      <c r="A154" t="s">
        <v>6</v>
      </c>
      <c r="B154" s="37">
        <v>22890</v>
      </c>
      <c r="C154" s="1">
        <v>59.119999</v>
      </c>
      <c r="D154" s="1">
        <v>59.540000999999997</v>
      </c>
      <c r="E154" s="1">
        <v>55.529998999999997</v>
      </c>
      <c r="F154" s="1">
        <v>56.27</v>
      </c>
      <c r="G154">
        <f>IFERROR(IF(SPX[[#This Row],[Date]]=StartMonth,InvtTime*12,IF(G153&gt;0,G153-1,0)),0)</f>
        <v>0</v>
      </c>
      <c r="H154" s="2">
        <f>IF(SPX[[#This Row],[Count]]&gt;0,ROUND(AmountPerYear/12,2),0)</f>
        <v>0</v>
      </c>
      <c r="I154" s="1">
        <f>SPX[[#This Row],[Invested]]/SPX[[#This Row],[Close]]</f>
        <v>0</v>
      </c>
      <c r="J154" s="1">
        <f>SUM(I$2:I154)</f>
        <v>0</v>
      </c>
      <c r="K154" s="32">
        <f>+SPX[[#This Row],[Cumulated Shares]]*SPX[[#This Row],[Close]]</f>
        <v>0</v>
      </c>
      <c r="L154">
        <f>IF(SPX[[#This Row],[Current Value]]&gt;0,1,0)</f>
        <v>0</v>
      </c>
      <c r="M154" s="34">
        <f ca="1">IFERROR(SPX[[#This Row],[Invested]]+OFFSET(SPX[[#This Row],[Invested]],-1,,,6),0)</f>
        <v>0</v>
      </c>
    </row>
    <row r="155" spans="1:13" x14ac:dyDescent="0.25">
      <c r="A155" t="s">
        <v>6</v>
      </c>
      <c r="B155" s="37">
        <v>22920</v>
      </c>
      <c r="C155" s="1">
        <v>56.27</v>
      </c>
      <c r="D155" s="1">
        <v>57.830002</v>
      </c>
      <c r="E155" s="1">
        <v>52.549999</v>
      </c>
      <c r="F155" s="1">
        <v>56.52</v>
      </c>
      <c r="G155">
        <f>IFERROR(IF(SPX[[#This Row],[Date]]=StartMonth,InvtTime*12,IF(G154&gt;0,G154-1,0)),0)</f>
        <v>0</v>
      </c>
      <c r="H155" s="2">
        <f>IF(SPX[[#This Row],[Count]]&gt;0,ROUND(AmountPerYear/12,2),0)</f>
        <v>0</v>
      </c>
      <c r="I155" s="1">
        <f>SPX[[#This Row],[Invested]]/SPX[[#This Row],[Close]]</f>
        <v>0</v>
      </c>
      <c r="J155" s="1">
        <f>SUM(I$2:I155)</f>
        <v>0</v>
      </c>
      <c r="K155" s="32">
        <f>+SPX[[#This Row],[Cumulated Shares]]*SPX[[#This Row],[Close]]</f>
        <v>0</v>
      </c>
      <c r="L155">
        <f>IF(SPX[[#This Row],[Current Value]]&gt;0,1,0)</f>
        <v>0</v>
      </c>
      <c r="M155" s="34">
        <f ca="1">IFERROR(SPX[[#This Row],[Invested]]+OFFSET(SPX[[#This Row],[Invested]],-1,,,6),0)</f>
        <v>0</v>
      </c>
    </row>
    <row r="156" spans="1:13" x14ac:dyDescent="0.25">
      <c r="A156" t="s">
        <v>6</v>
      </c>
      <c r="B156" s="37">
        <v>22951</v>
      </c>
      <c r="C156" s="1">
        <v>56.52</v>
      </c>
      <c r="D156" s="1">
        <v>62.779998999999997</v>
      </c>
      <c r="E156" s="1">
        <v>55.900002000000001</v>
      </c>
      <c r="F156" s="1">
        <v>62.259998000000003</v>
      </c>
      <c r="G156">
        <f>IFERROR(IF(SPX[[#This Row],[Date]]=StartMonth,InvtTime*12,IF(G155&gt;0,G155-1,0)),0)</f>
        <v>0</v>
      </c>
      <c r="H156" s="2">
        <f>IF(SPX[[#This Row],[Count]]&gt;0,ROUND(AmountPerYear/12,2),0)</f>
        <v>0</v>
      </c>
      <c r="I156" s="1">
        <f>SPX[[#This Row],[Invested]]/SPX[[#This Row],[Close]]</f>
        <v>0</v>
      </c>
      <c r="J156" s="1">
        <f>SUM(I$2:I156)</f>
        <v>0</v>
      </c>
      <c r="K156" s="32">
        <f>+SPX[[#This Row],[Cumulated Shares]]*SPX[[#This Row],[Close]]</f>
        <v>0</v>
      </c>
      <c r="L156">
        <f>IF(SPX[[#This Row],[Current Value]]&gt;0,1,0)</f>
        <v>0</v>
      </c>
      <c r="M156" s="34">
        <f ca="1">IFERROR(SPX[[#This Row],[Invested]]+OFFSET(SPX[[#This Row],[Invested]],-1,,,6),0)</f>
        <v>0</v>
      </c>
    </row>
    <row r="157" spans="1:13" x14ac:dyDescent="0.25">
      <c r="A157" t="s">
        <v>6</v>
      </c>
      <c r="B157" s="37">
        <v>22981</v>
      </c>
      <c r="C157" s="1">
        <v>62.259998000000003</v>
      </c>
      <c r="D157" s="1">
        <v>63.5</v>
      </c>
      <c r="E157" s="1">
        <v>61.279998999999997</v>
      </c>
      <c r="F157" s="1">
        <v>63.099997999999999</v>
      </c>
      <c r="G157">
        <f>IFERROR(IF(SPX[[#This Row],[Date]]=StartMonth,InvtTime*12,IF(G156&gt;0,G156-1,0)),0)</f>
        <v>0</v>
      </c>
      <c r="H157" s="2">
        <f>IF(SPX[[#This Row],[Count]]&gt;0,ROUND(AmountPerYear/12,2),0)</f>
        <v>0</v>
      </c>
      <c r="I157" s="1">
        <f>SPX[[#This Row],[Invested]]/SPX[[#This Row],[Close]]</f>
        <v>0</v>
      </c>
      <c r="J157" s="1">
        <f>SUM(I$2:I157)</f>
        <v>0</v>
      </c>
      <c r="K157" s="32">
        <f>+SPX[[#This Row],[Cumulated Shares]]*SPX[[#This Row],[Close]]</f>
        <v>0</v>
      </c>
      <c r="L157">
        <f>IF(SPX[[#This Row],[Current Value]]&gt;0,1,0)</f>
        <v>0</v>
      </c>
      <c r="M157" s="34">
        <f ca="1">IFERROR(SPX[[#This Row],[Invested]]+OFFSET(SPX[[#This Row],[Invested]],-1,,,6),0)</f>
        <v>0</v>
      </c>
    </row>
    <row r="158" spans="1:13" x14ac:dyDescent="0.25">
      <c r="A158" t="s">
        <v>6</v>
      </c>
      <c r="B158" s="37">
        <v>23012</v>
      </c>
      <c r="C158" s="1">
        <v>63.099997999999999</v>
      </c>
      <c r="D158" s="1">
        <v>66.589995999999999</v>
      </c>
      <c r="E158" s="1">
        <v>62.32</v>
      </c>
      <c r="F158" s="1">
        <v>66.199996999999996</v>
      </c>
      <c r="G158">
        <f>IFERROR(IF(SPX[[#This Row],[Date]]=StartMonth,InvtTime*12,IF(G157&gt;0,G157-1,0)),0)</f>
        <v>0</v>
      </c>
      <c r="H158" s="2">
        <f>IF(SPX[[#This Row],[Count]]&gt;0,ROUND(AmountPerYear/12,2),0)</f>
        <v>0</v>
      </c>
      <c r="I158" s="1">
        <f>SPX[[#This Row],[Invested]]/SPX[[#This Row],[Close]]</f>
        <v>0</v>
      </c>
      <c r="J158" s="1">
        <f>SUM(I$2:I158)</f>
        <v>0</v>
      </c>
      <c r="K158" s="32">
        <f>+SPX[[#This Row],[Cumulated Shares]]*SPX[[#This Row],[Close]]</f>
        <v>0</v>
      </c>
      <c r="L158">
        <f>IF(SPX[[#This Row],[Current Value]]&gt;0,1,0)</f>
        <v>0</v>
      </c>
      <c r="M158" s="34">
        <f ca="1">IFERROR(SPX[[#This Row],[Invested]]+OFFSET(SPX[[#This Row],[Invested]],-1,,,6),0)</f>
        <v>0</v>
      </c>
    </row>
    <row r="159" spans="1:13" x14ac:dyDescent="0.25">
      <c r="A159" t="s">
        <v>6</v>
      </c>
      <c r="B159" s="37">
        <v>23043</v>
      </c>
      <c r="C159" s="1">
        <v>66.309997999999993</v>
      </c>
      <c r="D159" s="1">
        <v>66.959998999999996</v>
      </c>
      <c r="E159" s="1">
        <v>64.080001999999993</v>
      </c>
      <c r="F159" s="1">
        <v>64.290001000000004</v>
      </c>
      <c r="G159">
        <f>IFERROR(IF(SPX[[#This Row],[Date]]=StartMonth,InvtTime*12,IF(G158&gt;0,G158-1,0)),0)</f>
        <v>0</v>
      </c>
      <c r="H159" s="2">
        <f>IF(SPX[[#This Row],[Count]]&gt;0,ROUND(AmountPerYear/12,2),0)</f>
        <v>0</v>
      </c>
      <c r="I159" s="1">
        <f>SPX[[#This Row],[Invested]]/SPX[[#This Row],[Close]]</f>
        <v>0</v>
      </c>
      <c r="J159" s="1">
        <f>SUM(I$2:I159)</f>
        <v>0</v>
      </c>
      <c r="K159" s="32">
        <f>+SPX[[#This Row],[Cumulated Shares]]*SPX[[#This Row],[Close]]</f>
        <v>0</v>
      </c>
      <c r="L159">
        <f>IF(SPX[[#This Row],[Current Value]]&gt;0,1,0)</f>
        <v>0</v>
      </c>
      <c r="M159" s="34">
        <f ca="1">IFERROR(SPX[[#This Row],[Invested]]+OFFSET(SPX[[#This Row],[Invested]],-1,,,6),0)</f>
        <v>0</v>
      </c>
    </row>
    <row r="160" spans="1:13" x14ac:dyDescent="0.25">
      <c r="A160" t="s">
        <v>6</v>
      </c>
      <c r="B160" s="37">
        <v>23071</v>
      </c>
      <c r="C160" s="1">
        <v>64.290001000000004</v>
      </c>
      <c r="D160" s="1">
        <v>67.010002</v>
      </c>
      <c r="E160" s="1">
        <v>63.799999</v>
      </c>
      <c r="F160" s="1">
        <v>66.569999999999993</v>
      </c>
      <c r="G160">
        <f>IFERROR(IF(SPX[[#This Row],[Date]]=StartMonth,InvtTime*12,IF(G159&gt;0,G159-1,0)),0)</f>
        <v>0</v>
      </c>
      <c r="H160" s="2">
        <f>IF(SPX[[#This Row],[Count]]&gt;0,ROUND(AmountPerYear/12,2),0)</f>
        <v>0</v>
      </c>
      <c r="I160" s="1">
        <f>SPX[[#This Row],[Invested]]/SPX[[#This Row],[Close]]</f>
        <v>0</v>
      </c>
      <c r="J160" s="1">
        <f>SUM(I$2:I160)</f>
        <v>0</v>
      </c>
      <c r="K160" s="32">
        <f>+SPX[[#This Row],[Cumulated Shares]]*SPX[[#This Row],[Close]]</f>
        <v>0</v>
      </c>
      <c r="L160">
        <f>IF(SPX[[#This Row],[Current Value]]&gt;0,1,0)</f>
        <v>0</v>
      </c>
      <c r="M160" s="34">
        <f ca="1">IFERROR(SPX[[#This Row],[Invested]]+OFFSET(SPX[[#This Row],[Invested]],-1,,,6),0)</f>
        <v>0</v>
      </c>
    </row>
    <row r="161" spans="1:13" x14ac:dyDescent="0.25">
      <c r="A161" t="s">
        <v>6</v>
      </c>
      <c r="B161" s="37">
        <v>23102</v>
      </c>
      <c r="C161" s="1">
        <v>66.569999999999993</v>
      </c>
      <c r="D161" s="1">
        <v>70.180000000000007</v>
      </c>
      <c r="E161" s="1">
        <v>66.230002999999996</v>
      </c>
      <c r="F161" s="1">
        <v>69.800003000000004</v>
      </c>
      <c r="G161">
        <f>IFERROR(IF(SPX[[#This Row],[Date]]=StartMonth,InvtTime*12,IF(G160&gt;0,G160-1,0)),0)</f>
        <v>0</v>
      </c>
      <c r="H161" s="2">
        <f>IF(SPX[[#This Row],[Count]]&gt;0,ROUND(AmountPerYear/12,2),0)</f>
        <v>0</v>
      </c>
      <c r="I161" s="1">
        <f>SPX[[#This Row],[Invested]]/SPX[[#This Row],[Close]]</f>
        <v>0</v>
      </c>
      <c r="J161" s="1">
        <f>SUM(I$2:I161)</f>
        <v>0</v>
      </c>
      <c r="K161" s="32">
        <f>+SPX[[#This Row],[Cumulated Shares]]*SPX[[#This Row],[Close]]</f>
        <v>0</v>
      </c>
      <c r="L161">
        <f>IF(SPX[[#This Row],[Current Value]]&gt;0,1,0)</f>
        <v>0</v>
      </c>
      <c r="M161" s="34">
        <f ca="1">IFERROR(SPX[[#This Row],[Invested]]+OFFSET(SPX[[#This Row],[Invested]],-1,,,6),0)</f>
        <v>0</v>
      </c>
    </row>
    <row r="162" spans="1:13" x14ac:dyDescent="0.25">
      <c r="A162" t="s">
        <v>6</v>
      </c>
      <c r="B162" s="37">
        <v>23132</v>
      </c>
      <c r="C162" s="1">
        <v>69.800003000000004</v>
      </c>
      <c r="D162" s="1">
        <v>71.139999000000003</v>
      </c>
      <c r="E162" s="1">
        <v>69.029999000000004</v>
      </c>
      <c r="F162" s="1">
        <v>70.800003000000004</v>
      </c>
      <c r="G162">
        <f>IFERROR(IF(SPX[[#This Row],[Date]]=StartMonth,InvtTime*12,IF(G161&gt;0,G161-1,0)),0)</f>
        <v>0</v>
      </c>
      <c r="H162" s="2">
        <f>IF(SPX[[#This Row],[Count]]&gt;0,ROUND(AmountPerYear/12,2),0)</f>
        <v>0</v>
      </c>
      <c r="I162" s="1">
        <f>SPX[[#This Row],[Invested]]/SPX[[#This Row],[Close]]</f>
        <v>0</v>
      </c>
      <c r="J162" s="1">
        <f>SUM(I$2:I162)</f>
        <v>0</v>
      </c>
      <c r="K162" s="32">
        <f>+SPX[[#This Row],[Cumulated Shares]]*SPX[[#This Row],[Close]]</f>
        <v>0</v>
      </c>
      <c r="L162">
        <f>IF(SPX[[#This Row],[Current Value]]&gt;0,1,0)</f>
        <v>0</v>
      </c>
      <c r="M162" s="34">
        <f ca="1">IFERROR(SPX[[#This Row],[Invested]]+OFFSET(SPX[[#This Row],[Invested]],-1,,,6),0)</f>
        <v>0</v>
      </c>
    </row>
    <row r="163" spans="1:13" x14ac:dyDescent="0.25">
      <c r="A163" t="s">
        <v>6</v>
      </c>
      <c r="B163" s="37">
        <v>23163</v>
      </c>
      <c r="C163" s="1">
        <v>70.800003000000004</v>
      </c>
      <c r="D163" s="1">
        <v>71.239998</v>
      </c>
      <c r="E163" s="1">
        <v>68.779999000000004</v>
      </c>
      <c r="F163" s="1">
        <v>69.370002999999997</v>
      </c>
      <c r="G163">
        <f>IFERROR(IF(SPX[[#This Row],[Date]]=StartMonth,InvtTime*12,IF(G162&gt;0,G162-1,0)),0)</f>
        <v>0</v>
      </c>
      <c r="H163" s="2">
        <f>IF(SPX[[#This Row],[Count]]&gt;0,ROUND(AmountPerYear/12,2),0)</f>
        <v>0</v>
      </c>
      <c r="I163" s="1">
        <f>SPX[[#This Row],[Invested]]/SPX[[#This Row],[Close]]</f>
        <v>0</v>
      </c>
      <c r="J163" s="1">
        <f>SUM(I$2:I163)</f>
        <v>0</v>
      </c>
      <c r="K163" s="32">
        <f>+SPX[[#This Row],[Cumulated Shares]]*SPX[[#This Row],[Close]]</f>
        <v>0</v>
      </c>
      <c r="L163">
        <f>IF(SPX[[#This Row],[Current Value]]&gt;0,1,0)</f>
        <v>0</v>
      </c>
      <c r="M163" s="34">
        <f ca="1">IFERROR(SPX[[#This Row],[Invested]]+OFFSET(SPX[[#This Row],[Invested]],-1,,,6),0)</f>
        <v>0</v>
      </c>
    </row>
    <row r="164" spans="1:13" x14ac:dyDescent="0.25">
      <c r="A164" t="s">
        <v>6</v>
      </c>
      <c r="B164" s="37">
        <v>23193</v>
      </c>
      <c r="C164" s="1">
        <v>69.370002999999997</v>
      </c>
      <c r="D164" s="1">
        <v>70.480002999999996</v>
      </c>
      <c r="E164" s="1">
        <v>67.540001000000004</v>
      </c>
      <c r="F164" s="1">
        <v>69.129997000000003</v>
      </c>
      <c r="G164">
        <f>IFERROR(IF(SPX[[#This Row],[Date]]=StartMonth,InvtTime*12,IF(G163&gt;0,G163-1,0)),0)</f>
        <v>0</v>
      </c>
      <c r="H164" s="2">
        <f>IF(SPX[[#This Row],[Count]]&gt;0,ROUND(AmountPerYear/12,2),0)</f>
        <v>0</v>
      </c>
      <c r="I164" s="1">
        <f>SPX[[#This Row],[Invested]]/SPX[[#This Row],[Close]]</f>
        <v>0</v>
      </c>
      <c r="J164" s="1">
        <f>SUM(I$2:I164)</f>
        <v>0</v>
      </c>
      <c r="K164" s="32">
        <f>+SPX[[#This Row],[Cumulated Shares]]*SPX[[#This Row],[Close]]</f>
        <v>0</v>
      </c>
      <c r="L164">
        <f>IF(SPX[[#This Row],[Current Value]]&gt;0,1,0)</f>
        <v>0</v>
      </c>
      <c r="M164" s="34">
        <f ca="1">IFERROR(SPX[[#This Row],[Invested]]+OFFSET(SPX[[#This Row],[Invested]],-1,,,6),0)</f>
        <v>0</v>
      </c>
    </row>
    <row r="165" spans="1:13" x14ac:dyDescent="0.25">
      <c r="A165" t="s">
        <v>6</v>
      </c>
      <c r="B165" s="37">
        <v>23224</v>
      </c>
      <c r="C165" s="1">
        <v>69.129997000000003</v>
      </c>
      <c r="D165" s="1">
        <v>72.709998999999996</v>
      </c>
      <c r="E165" s="1">
        <v>68.639999000000003</v>
      </c>
      <c r="F165" s="1">
        <v>72.5</v>
      </c>
      <c r="G165">
        <f>IFERROR(IF(SPX[[#This Row],[Date]]=StartMonth,InvtTime*12,IF(G164&gt;0,G164-1,0)),0)</f>
        <v>0</v>
      </c>
      <c r="H165" s="2">
        <f>IF(SPX[[#This Row],[Count]]&gt;0,ROUND(AmountPerYear/12,2),0)</f>
        <v>0</v>
      </c>
      <c r="I165" s="1">
        <f>SPX[[#This Row],[Invested]]/SPX[[#This Row],[Close]]</f>
        <v>0</v>
      </c>
      <c r="J165" s="1">
        <f>SUM(I$2:I165)</f>
        <v>0</v>
      </c>
      <c r="K165" s="32">
        <f>+SPX[[#This Row],[Cumulated Shares]]*SPX[[#This Row],[Close]]</f>
        <v>0</v>
      </c>
      <c r="L165">
        <f>IF(SPX[[#This Row],[Current Value]]&gt;0,1,0)</f>
        <v>0</v>
      </c>
      <c r="M165" s="34">
        <f ca="1">IFERROR(SPX[[#This Row],[Invested]]+OFFSET(SPX[[#This Row],[Invested]],-1,,,6),0)</f>
        <v>0</v>
      </c>
    </row>
    <row r="166" spans="1:13" x14ac:dyDescent="0.25">
      <c r="A166" t="s">
        <v>6</v>
      </c>
      <c r="B166" s="37">
        <v>23255</v>
      </c>
      <c r="C166" s="1">
        <v>72.5</v>
      </c>
      <c r="D166" s="1">
        <v>73.870002999999997</v>
      </c>
      <c r="E166" s="1">
        <v>71.279999000000004</v>
      </c>
      <c r="F166" s="1">
        <v>71.699996999999996</v>
      </c>
      <c r="G166">
        <f>IFERROR(IF(SPX[[#This Row],[Date]]=StartMonth,InvtTime*12,IF(G165&gt;0,G165-1,0)),0)</f>
        <v>0</v>
      </c>
      <c r="H166" s="2">
        <f>IF(SPX[[#This Row],[Count]]&gt;0,ROUND(AmountPerYear/12,2),0)</f>
        <v>0</v>
      </c>
      <c r="I166" s="1">
        <f>SPX[[#This Row],[Invested]]/SPX[[#This Row],[Close]]</f>
        <v>0</v>
      </c>
      <c r="J166" s="1">
        <f>SUM(I$2:I166)</f>
        <v>0</v>
      </c>
      <c r="K166" s="32">
        <f>+SPX[[#This Row],[Cumulated Shares]]*SPX[[#This Row],[Close]]</f>
        <v>0</v>
      </c>
      <c r="L166">
        <f>IF(SPX[[#This Row],[Current Value]]&gt;0,1,0)</f>
        <v>0</v>
      </c>
      <c r="M166" s="34">
        <f ca="1">IFERROR(SPX[[#This Row],[Invested]]+OFFSET(SPX[[#This Row],[Invested]],-1,,,6),0)</f>
        <v>0</v>
      </c>
    </row>
    <row r="167" spans="1:13" x14ac:dyDescent="0.25">
      <c r="A167" t="s">
        <v>6</v>
      </c>
      <c r="B167" s="37">
        <v>23285</v>
      </c>
      <c r="C167" s="1">
        <v>71.699996999999996</v>
      </c>
      <c r="D167" s="1">
        <v>75.180000000000007</v>
      </c>
      <c r="E167" s="1">
        <v>71.569999999999993</v>
      </c>
      <c r="F167" s="1">
        <v>74.010002</v>
      </c>
      <c r="G167">
        <f>IFERROR(IF(SPX[[#This Row],[Date]]=StartMonth,InvtTime*12,IF(G166&gt;0,G166-1,0)),0)</f>
        <v>0</v>
      </c>
      <c r="H167" s="2">
        <f>IF(SPX[[#This Row],[Count]]&gt;0,ROUND(AmountPerYear/12,2),0)</f>
        <v>0</v>
      </c>
      <c r="I167" s="1">
        <f>SPX[[#This Row],[Invested]]/SPX[[#This Row],[Close]]</f>
        <v>0</v>
      </c>
      <c r="J167" s="1">
        <f>SUM(I$2:I167)</f>
        <v>0</v>
      </c>
      <c r="K167" s="32">
        <f>+SPX[[#This Row],[Cumulated Shares]]*SPX[[#This Row],[Close]]</f>
        <v>0</v>
      </c>
      <c r="L167">
        <f>IF(SPX[[#This Row],[Current Value]]&gt;0,1,0)</f>
        <v>0</v>
      </c>
      <c r="M167" s="34">
        <f ca="1">IFERROR(SPX[[#This Row],[Invested]]+OFFSET(SPX[[#This Row],[Invested]],-1,,,6),0)</f>
        <v>0</v>
      </c>
    </row>
    <row r="168" spans="1:13" x14ac:dyDescent="0.25">
      <c r="A168" t="s">
        <v>6</v>
      </c>
      <c r="B168" s="37">
        <v>23316</v>
      </c>
      <c r="C168" s="1">
        <v>74.010002</v>
      </c>
      <c r="D168" s="1">
        <v>74.440002000000007</v>
      </c>
      <c r="E168" s="1">
        <v>69.480002999999996</v>
      </c>
      <c r="F168" s="1">
        <v>73.230002999999996</v>
      </c>
      <c r="G168">
        <f>IFERROR(IF(SPX[[#This Row],[Date]]=StartMonth,InvtTime*12,IF(G167&gt;0,G167-1,0)),0)</f>
        <v>0</v>
      </c>
      <c r="H168" s="2">
        <f>IF(SPX[[#This Row],[Count]]&gt;0,ROUND(AmountPerYear/12,2),0)</f>
        <v>0</v>
      </c>
      <c r="I168" s="1">
        <f>SPX[[#This Row],[Invested]]/SPX[[#This Row],[Close]]</f>
        <v>0</v>
      </c>
      <c r="J168" s="1">
        <f>SUM(I$2:I168)</f>
        <v>0</v>
      </c>
      <c r="K168" s="32">
        <f>+SPX[[#This Row],[Cumulated Shares]]*SPX[[#This Row],[Close]]</f>
        <v>0</v>
      </c>
      <c r="L168">
        <f>IF(SPX[[#This Row],[Current Value]]&gt;0,1,0)</f>
        <v>0</v>
      </c>
      <c r="M168" s="34">
        <f ca="1">IFERROR(SPX[[#This Row],[Invested]]+OFFSET(SPX[[#This Row],[Invested]],-1,,,6),0)</f>
        <v>0</v>
      </c>
    </row>
    <row r="169" spans="1:13" x14ac:dyDescent="0.25">
      <c r="A169" t="s">
        <v>6</v>
      </c>
      <c r="B169" s="37">
        <v>23346</v>
      </c>
      <c r="C169" s="1">
        <v>73.230002999999996</v>
      </c>
      <c r="D169" s="1">
        <v>75.360000999999997</v>
      </c>
      <c r="E169" s="1">
        <v>73.019997000000004</v>
      </c>
      <c r="F169" s="1">
        <v>75.019997000000004</v>
      </c>
      <c r="G169">
        <f>IFERROR(IF(SPX[[#This Row],[Date]]=StartMonth,InvtTime*12,IF(G168&gt;0,G168-1,0)),0)</f>
        <v>0</v>
      </c>
      <c r="H169" s="2">
        <f>IF(SPX[[#This Row],[Count]]&gt;0,ROUND(AmountPerYear/12,2),0)</f>
        <v>0</v>
      </c>
      <c r="I169" s="1">
        <f>SPX[[#This Row],[Invested]]/SPX[[#This Row],[Close]]</f>
        <v>0</v>
      </c>
      <c r="J169" s="1">
        <f>SUM(I$2:I169)</f>
        <v>0</v>
      </c>
      <c r="K169" s="32">
        <f>+SPX[[#This Row],[Cumulated Shares]]*SPX[[#This Row],[Close]]</f>
        <v>0</v>
      </c>
      <c r="L169">
        <f>IF(SPX[[#This Row],[Current Value]]&gt;0,1,0)</f>
        <v>0</v>
      </c>
      <c r="M169" s="34">
        <f ca="1">IFERROR(SPX[[#This Row],[Invested]]+OFFSET(SPX[[#This Row],[Invested]],-1,,,6),0)</f>
        <v>0</v>
      </c>
    </row>
    <row r="170" spans="1:13" x14ac:dyDescent="0.25">
      <c r="A170" t="s">
        <v>6</v>
      </c>
      <c r="B170" s="37">
        <v>23377</v>
      </c>
      <c r="C170" s="1">
        <v>75.019997000000004</v>
      </c>
      <c r="D170" s="1">
        <v>77.779999000000004</v>
      </c>
      <c r="E170" s="1">
        <v>74.819999999999993</v>
      </c>
      <c r="F170" s="1">
        <v>77.040001000000004</v>
      </c>
      <c r="G170">
        <f>IFERROR(IF(SPX[[#This Row],[Date]]=StartMonth,InvtTime*12,IF(G169&gt;0,G169-1,0)),0)</f>
        <v>0</v>
      </c>
      <c r="H170" s="2">
        <f>IF(SPX[[#This Row],[Count]]&gt;0,ROUND(AmountPerYear/12,2),0)</f>
        <v>0</v>
      </c>
      <c r="I170" s="1">
        <f>SPX[[#This Row],[Invested]]/SPX[[#This Row],[Close]]</f>
        <v>0</v>
      </c>
      <c r="J170" s="1">
        <f>SUM(I$2:I170)</f>
        <v>0</v>
      </c>
      <c r="K170" s="32">
        <f>+SPX[[#This Row],[Cumulated Shares]]*SPX[[#This Row],[Close]]</f>
        <v>0</v>
      </c>
      <c r="L170">
        <f>IF(SPX[[#This Row],[Current Value]]&gt;0,1,0)</f>
        <v>0</v>
      </c>
      <c r="M170" s="34">
        <f ca="1">IFERROR(SPX[[#This Row],[Invested]]+OFFSET(SPX[[#This Row],[Invested]],-1,,,6),0)</f>
        <v>0</v>
      </c>
    </row>
    <row r="171" spans="1:13" x14ac:dyDescent="0.25">
      <c r="A171" t="s">
        <v>6</v>
      </c>
      <c r="B171" s="37">
        <v>23408</v>
      </c>
      <c r="C171" s="1">
        <v>77.040001000000004</v>
      </c>
      <c r="D171" s="1">
        <v>78.309997999999993</v>
      </c>
      <c r="E171" s="1">
        <v>76.360000999999997</v>
      </c>
      <c r="F171" s="1">
        <v>77.800003000000004</v>
      </c>
      <c r="G171">
        <f>IFERROR(IF(SPX[[#This Row],[Date]]=StartMonth,InvtTime*12,IF(G170&gt;0,G170-1,0)),0)</f>
        <v>0</v>
      </c>
      <c r="H171" s="2">
        <f>IF(SPX[[#This Row],[Count]]&gt;0,ROUND(AmountPerYear/12,2),0)</f>
        <v>0</v>
      </c>
      <c r="I171" s="1">
        <f>SPX[[#This Row],[Invested]]/SPX[[#This Row],[Close]]</f>
        <v>0</v>
      </c>
      <c r="J171" s="1">
        <f>SUM(I$2:I171)</f>
        <v>0</v>
      </c>
      <c r="K171" s="32">
        <f>+SPX[[#This Row],[Cumulated Shares]]*SPX[[#This Row],[Close]]</f>
        <v>0</v>
      </c>
      <c r="L171">
        <f>IF(SPX[[#This Row],[Current Value]]&gt;0,1,0)</f>
        <v>0</v>
      </c>
      <c r="M171" s="34">
        <f ca="1">IFERROR(SPX[[#This Row],[Invested]]+OFFSET(SPX[[#This Row],[Invested]],-1,,,6),0)</f>
        <v>0</v>
      </c>
    </row>
    <row r="172" spans="1:13" x14ac:dyDescent="0.25">
      <c r="A172" t="s">
        <v>6</v>
      </c>
      <c r="B172" s="37">
        <v>23437</v>
      </c>
      <c r="C172" s="1">
        <v>77.800003000000004</v>
      </c>
      <c r="D172" s="1">
        <v>79.889999000000003</v>
      </c>
      <c r="E172" s="1">
        <v>77.5</v>
      </c>
      <c r="F172" s="1">
        <v>78.980002999999996</v>
      </c>
      <c r="G172">
        <f>IFERROR(IF(SPX[[#This Row],[Date]]=StartMonth,InvtTime*12,IF(G171&gt;0,G171-1,0)),0)</f>
        <v>0</v>
      </c>
      <c r="H172" s="2">
        <f>IF(SPX[[#This Row],[Count]]&gt;0,ROUND(AmountPerYear/12,2),0)</f>
        <v>0</v>
      </c>
      <c r="I172" s="1">
        <f>SPX[[#This Row],[Invested]]/SPX[[#This Row],[Close]]</f>
        <v>0</v>
      </c>
      <c r="J172" s="1">
        <f>SUM(I$2:I172)</f>
        <v>0</v>
      </c>
      <c r="K172" s="32">
        <f>+SPX[[#This Row],[Cumulated Shares]]*SPX[[#This Row],[Close]]</f>
        <v>0</v>
      </c>
      <c r="L172">
        <f>IF(SPX[[#This Row],[Current Value]]&gt;0,1,0)</f>
        <v>0</v>
      </c>
      <c r="M172" s="34">
        <f ca="1">IFERROR(SPX[[#This Row],[Invested]]+OFFSET(SPX[[#This Row],[Invested]],-1,,,6),0)</f>
        <v>0</v>
      </c>
    </row>
    <row r="173" spans="1:13" x14ac:dyDescent="0.25">
      <c r="A173" t="s">
        <v>6</v>
      </c>
      <c r="B173" s="37">
        <v>23468</v>
      </c>
      <c r="C173" s="1">
        <v>78.980002999999996</v>
      </c>
      <c r="D173" s="1">
        <v>81.199996999999996</v>
      </c>
      <c r="E173" s="1">
        <v>78.669998000000007</v>
      </c>
      <c r="F173" s="1">
        <v>79.459998999999996</v>
      </c>
      <c r="G173">
        <f>IFERROR(IF(SPX[[#This Row],[Date]]=StartMonth,InvtTime*12,IF(G172&gt;0,G172-1,0)),0)</f>
        <v>0</v>
      </c>
      <c r="H173" s="2">
        <f>IF(SPX[[#This Row],[Count]]&gt;0,ROUND(AmountPerYear/12,2),0)</f>
        <v>0</v>
      </c>
      <c r="I173" s="1">
        <f>SPX[[#This Row],[Invested]]/SPX[[#This Row],[Close]]</f>
        <v>0</v>
      </c>
      <c r="J173" s="1">
        <f>SUM(I$2:I173)</f>
        <v>0</v>
      </c>
      <c r="K173" s="32">
        <f>+SPX[[#This Row],[Cumulated Shares]]*SPX[[#This Row],[Close]]</f>
        <v>0</v>
      </c>
      <c r="L173">
        <f>IF(SPX[[#This Row],[Current Value]]&gt;0,1,0)</f>
        <v>0</v>
      </c>
      <c r="M173" s="34">
        <f ca="1">IFERROR(SPX[[#This Row],[Invested]]+OFFSET(SPX[[#This Row],[Invested]],-1,,,6),0)</f>
        <v>0</v>
      </c>
    </row>
    <row r="174" spans="1:13" x14ac:dyDescent="0.25">
      <c r="A174" t="s">
        <v>6</v>
      </c>
      <c r="B174" s="37">
        <v>23498</v>
      </c>
      <c r="C174" s="1">
        <v>79.459998999999996</v>
      </c>
      <c r="D174" s="1">
        <v>81.809997999999993</v>
      </c>
      <c r="E174" s="1">
        <v>79.459998999999996</v>
      </c>
      <c r="F174" s="1">
        <v>80.370002999999997</v>
      </c>
      <c r="G174">
        <f>IFERROR(IF(SPX[[#This Row],[Date]]=StartMonth,InvtTime*12,IF(G173&gt;0,G173-1,0)),0)</f>
        <v>0</v>
      </c>
      <c r="H174" s="2">
        <f>IF(SPX[[#This Row],[Count]]&gt;0,ROUND(AmountPerYear/12,2),0)</f>
        <v>0</v>
      </c>
      <c r="I174" s="1">
        <f>SPX[[#This Row],[Invested]]/SPX[[#This Row],[Close]]</f>
        <v>0</v>
      </c>
      <c r="J174" s="1">
        <f>SUM(I$2:I174)</f>
        <v>0</v>
      </c>
      <c r="K174" s="32">
        <f>+SPX[[#This Row],[Cumulated Shares]]*SPX[[#This Row],[Close]]</f>
        <v>0</v>
      </c>
      <c r="L174">
        <f>IF(SPX[[#This Row],[Current Value]]&gt;0,1,0)</f>
        <v>0</v>
      </c>
      <c r="M174" s="34">
        <f ca="1">IFERROR(SPX[[#This Row],[Invested]]+OFFSET(SPX[[#This Row],[Invested]],-1,,,6),0)</f>
        <v>0</v>
      </c>
    </row>
    <row r="175" spans="1:13" x14ac:dyDescent="0.25">
      <c r="A175" t="s">
        <v>6</v>
      </c>
      <c r="B175" s="37">
        <v>23529</v>
      </c>
      <c r="C175" s="1">
        <v>80.370002999999997</v>
      </c>
      <c r="D175" s="1">
        <v>82.099997999999999</v>
      </c>
      <c r="E175" s="1">
        <v>78.150002000000001</v>
      </c>
      <c r="F175" s="1">
        <v>81.690002000000007</v>
      </c>
      <c r="G175">
        <f>IFERROR(IF(SPX[[#This Row],[Date]]=StartMonth,InvtTime*12,IF(G174&gt;0,G174-1,0)),0)</f>
        <v>0</v>
      </c>
      <c r="H175" s="2">
        <f>IF(SPX[[#This Row],[Count]]&gt;0,ROUND(AmountPerYear/12,2),0)</f>
        <v>0</v>
      </c>
      <c r="I175" s="1">
        <f>SPX[[#This Row],[Invested]]/SPX[[#This Row],[Close]]</f>
        <v>0</v>
      </c>
      <c r="J175" s="1">
        <f>SUM(I$2:I175)</f>
        <v>0</v>
      </c>
      <c r="K175" s="32">
        <f>+SPX[[#This Row],[Cumulated Shares]]*SPX[[#This Row],[Close]]</f>
        <v>0</v>
      </c>
      <c r="L175">
        <f>IF(SPX[[#This Row],[Current Value]]&gt;0,1,0)</f>
        <v>0</v>
      </c>
      <c r="M175" s="34">
        <f ca="1">IFERROR(SPX[[#This Row],[Invested]]+OFFSET(SPX[[#This Row],[Invested]],-1,,,6),0)</f>
        <v>0</v>
      </c>
    </row>
    <row r="176" spans="1:13" x14ac:dyDescent="0.25">
      <c r="A176" t="s">
        <v>6</v>
      </c>
      <c r="B176" s="37">
        <v>23559</v>
      </c>
      <c r="C176" s="1">
        <v>81.690002000000007</v>
      </c>
      <c r="D176" s="1">
        <v>84.330001999999993</v>
      </c>
      <c r="E176" s="1">
        <v>81.459998999999996</v>
      </c>
      <c r="F176" s="1">
        <v>83.18</v>
      </c>
      <c r="G176">
        <f>IFERROR(IF(SPX[[#This Row],[Date]]=StartMonth,InvtTime*12,IF(G175&gt;0,G175-1,0)),0)</f>
        <v>0</v>
      </c>
      <c r="H176" s="2">
        <f>IF(SPX[[#This Row],[Count]]&gt;0,ROUND(AmountPerYear/12,2),0)</f>
        <v>0</v>
      </c>
      <c r="I176" s="1">
        <f>SPX[[#This Row],[Invested]]/SPX[[#This Row],[Close]]</f>
        <v>0</v>
      </c>
      <c r="J176" s="1">
        <f>SUM(I$2:I176)</f>
        <v>0</v>
      </c>
      <c r="K176" s="32">
        <f>+SPX[[#This Row],[Cumulated Shares]]*SPX[[#This Row],[Close]]</f>
        <v>0</v>
      </c>
      <c r="L176">
        <f>IF(SPX[[#This Row],[Current Value]]&gt;0,1,0)</f>
        <v>0</v>
      </c>
      <c r="M176" s="34">
        <f ca="1">IFERROR(SPX[[#This Row],[Invested]]+OFFSET(SPX[[#This Row],[Invested]],-1,,,6),0)</f>
        <v>0</v>
      </c>
    </row>
    <row r="177" spans="1:13" x14ac:dyDescent="0.25">
      <c r="A177" t="s">
        <v>6</v>
      </c>
      <c r="B177" s="37">
        <v>23590</v>
      </c>
      <c r="C177" s="1">
        <v>83.18</v>
      </c>
      <c r="D177" s="1">
        <v>83.489998</v>
      </c>
      <c r="E177" s="1">
        <v>80.800003000000004</v>
      </c>
      <c r="F177" s="1">
        <v>81.830001999999993</v>
      </c>
      <c r="G177">
        <f>IFERROR(IF(SPX[[#This Row],[Date]]=StartMonth,InvtTime*12,IF(G176&gt;0,G176-1,0)),0)</f>
        <v>0</v>
      </c>
      <c r="H177" s="2">
        <f>IF(SPX[[#This Row],[Count]]&gt;0,ROUND(AmountPerYear/12,2),0)</f>
        <v>0</v>
      </c>
      <c r="I177" s="1">
        <f>SPX[[#This Row],[Invested]]/SPX[[#This Row],[Close]]</f>
        <v>0</v>
      </c>
      <c r="J177" s="1">
        <f>SUM(I$2:I177)</f>
        <v>0</v>
      </c>
      <c r="K177" s="32">
        <f>+SPX[[#This Row],[Cumulated Shares]]*SPX[[#This Row],[Close]]</f>
        <v>0</v>
      </c>
      <c r="L177">
        <f>IF(SPX[[#This Row],[Current Value]]&gt;0,1,0)</f>
        <v>0</v>
      </c>
      <c r="M177" s="34">
        <f ca="1">IFERROR(SPX[[#This Row],[Invested]]+OFFSET(SPX[[#This Row],[Invested]],-1,,,6),0)</f>
        <v>0</v>
      </c>
    </row>
    <row r="178" spans="1:13" x14ac:dyDescent="0.25">
      <c r="A178" t="s">
        <v>6</v>
      </c>
      <c r="B178" s="37">
        <v>23621</v>
      </c>
      <c r="C178" s="1">
        <v>81.830001999999993</v>
      </c>
      <c r="D178" s="1">
        <v>84.800003000000004</v>
      </c>
      <c r="E178" s="1">
        <v>81.569999999999993</v>
      </c>
      <c r="F178" s="1">
        <v>84.18</v>
      </c>
      <c r="G178">
        <f>IFERROR(IF(SPX[[#This Row],[Date]]=StartMonth,InvtTime*12,IF(G177&gt;0,G177-1,0)),0)</f>
        <v>0</v>
      </c>
      <c r="H178" s="2">
        <f>IF(SPX[[#This Row],[Count]]&gt;0,ROUND(AmountPerYear/12,2),0)</f>
        <v>0</v>
      </c>
      <c r="I178" s="1">
        <f>SPX[[#This Row],[Invested]]/SPX[[#This Row],[Close]]</f>
        <v>0</v>
      </c>
      <c r="J178" s="1">
        <f>SUM(I$2:I178)</f>
        <v>0</v>
      </c>
      <c r="K178" s="32">
        <f>+SPX[[#This Row],[Cumulated Shares]]*SPX[[#This Row],[Close]]</f>
        <v>0</v>
      </c>
      <c r="L178">
        <f>IF(SPX[[#This Row],[Current Value]]&gt;0,1,0)</f>
        <v>0</v>
      </c>
      <c r="M178" s="34">
        <f ca="1">IFERROR(SPX[[#This Row],[Invested]]+OFFSET(SPX[[#This Row],[Invested]],-1,,,6),0)</f>
        <v>0</v>
      </c>
    </row>
    <row r="179" spans="1:13" x14ac:dyDescent="0.25">
      <c r="A179" t="s">
        <v>6</v>
      </c>
      <c r="B179" s="37">
        <v>23651</v>
      </c>
      <c r="C179" s="1">
        <v>84.18</v>
      </c>
      <c r="D179" s="1">
        <v>85.699996999999996</v>
      </c>
      <c r="E179" s="1">
        <v>83.650002000000001</v>
      </c>
      <c r="F179" s="1">
        <v>84.860000999999997</v>
      </c>
      <c r="G179">
        <f>IFERROR(IF(SPX[[#This Row],[Date]]=StartMonth,InvtTime*12,IF(G178&gt;0,G178-1,0)),0)</f>
        <v>0</v>
      </c>
      <c r="H179" s="2">
        <f>IF(SPX[[#This Row],[Count]]&gt;0,ROUND(AmountPerYear/12,2),0)</f>
        <v>0</v>
      </c>
      <c r="I179" s="1">
        <f>SPX[[#This Row],[Invested]]/SPX[[#This Row],[Close]]</f>
        <v>0</v>
      </c>
      <c r="J179" s="1">
        <f>SUM(I$2:I179)</f>
        <v>0</v>
      </c>
      <c r="K179" s="32">
        <f>+SPX[[#This Row],[Cumulated Shares]]*SPX[[#This Row],[Close]]</f>
        <v>0</v>
      </c>
      <c r="L179">
        <f>IF(SPX[[#This Row],[Current Value]]&gt;0,1,0)</f>
        <v>0</v>
      </c>
      <c r="M179" s="34">
        <f ca="1">IFERROR(SPX[[#This Row],[Invested]]+OFFSET(SPX[[#This Row],[Invested]],-1,,,6),0)</f>
        <v>0</v>
      </c>
    </row>
    <row r="180" spans="1:13" x14ac:dyDescent="0.25">
      <c r="A180" t="s">
        <v>6</v>
      </c>
      <c r="B180" s="37">
        <v>23682</v>
      </c>
      <c r="C180" s="1">
        <v>84.860000999999997</v>
      </c>
      <c r="D180" s="1">
        <v>86.800003000000004</v>
      </c>
      <c r="E180" s="1">
        <v>84.099997999999999</v>
      </c>
      <c r="F180" s="1">
        <v>84.419998000000007</v>
      </c>
      <c r="G180">
        <f>IFERROR(IF(SPX[[#This Row],[Date]]=StartMonth,InvtTime*12,IF(G179&gt;0,G179-1,0)),0)</f>
        <v>0</v>
      </c>
      <c r="H180" s="2">
        <f>IF(SPX[[#This Row],[Count]]&gt;0,ROUND(AmountPerYear/12,2),0)</f>
        <v>0</v>
      </c>
      <c r="I180" s="1">
        <f>SPX[[#This Row],[Invested]]/SPX[[#This Row],[Close]]</f>
        <v>0</v>
      </c>
      <c r="J180" s="1">
        <f>SUM(I$2:I180)</f>
        <v>0</v>
      </c>
      <c r="K180" s="32">
        <f>+SPX[[#This Row],[Cumulated Shares]]*SPX[[#This Row],[Close]]</f>
        <v>0</v>
      </c>
      <c r="L180">
        <f>IF(SPX[[#This Row],[Current Value]]&gt;0,1,0)</f>
        <v>0</v>
      </c>
      <c r="M180" s="34">
        <f ca="1">IFERROR(SPX[[#This Row],[Invested]]+OFFSET(SPX[[#This Row],[Invested]],-1,,,6),0)</f>
        <v>0</v>
      </c>
    </row>
    <row r="181" spans="1:13" x14ac:dyDescent="0.25">
      <c r="A181" t="s">
        <v>6</v>
      </c>
      <c r="B181" s="37">
        <v>23712</v>
      </c>
      <c r="C181" s="1">
        <v>84.419998000000007</v>
      </c>
      <c r="D181" s="1">
        <v>85.18</v>
      </c>
      <c r="E181" s="1">
        <v>82.650002000000001</v>
      </c>
      <c r="F181" s="1">
        <v>84.75</v>
      </c>
      <c r="G181">
        <f>IFERROR(IF(SPX[[#This Row],[Date]]=StartMonth,InvtTime*12,IF(G180&gt;0,G180-1,0)),0)</f>
        <v>0</v>
      </c>
      <c r="H181" s="2">
        <f>IF(SPX[[#This Row],[Count]]&gt;0,ROUND(AmountPerYear/12,2),0)</f>
        <v>0</v>
      </c>
      <c r="I181" s="1">
        <f>SPX[[#This Row],[Invested]]/SPX[[#This Row],[Close]]</f>
        <v>0</v>
      </c>
      <c r="J181" s="1">
        <f>SUM(I$2:I181)</f>
        <v>0</v>
      </c>
      <c r="K181" s="32">
        <f>+SPX[[#This Row],[Cumulated Shares]]*SPX[[#This Row],[Close]]</f>
        <v>0</v>
      </c>
      <c r="L181">
        <f>IF(SPX[[#This Row],[Current Value]]&gt;0,1,0)</f>
        <v>0</v>
      </c>
      <c r="M181" s="34">
        <f ca="1">IFERROR(SPX[[#This Row],[Invested]]+OFFSET(SPX[[#This Row],[Invested]],-1,,,6),0)</f>
        <v>0</v>
      </c>
    </row>
    <row r="182" spans="1:13" x14ac:dyDescent="0.25">
      <c r="A182" t="s">
        <v>6</v>
      </c>
      <c r="B182" s="37">
        <v>23743</v>
      </c>
      <c r="C182" s="1">
        <v>84.75</v>
      </c>
      <c r="D182" s="1">
        <v>88.190002000000007</v>
      </c>
      <c r="E182" s="1">
        <v>83.769997000000004</v>
      </c>
      <c r="F182" s="1">
        <v>87.559997999999993</v>
      </c>
      <c r="G182">
        <f>IFERROR(IF(SPX[[#This Row],[Date]]=StartMonth,InvtTime*12,IF(G181&gt;0,G181-1,0)),0)</f>
        <v>0</v>
      </c>
      <c r="H182" s="2">
        <f>IF(SPX[[#This Row],[Count]]&gt;0,ROUND(AmountPerYear/12,2),0)</f>
        <v>0</v>
      </c>
      <c r="I182" s="1">
        <f>SPX[[#This Row],[Invested]]/SPX[[#This Row],[Close]]</f>
        <v>0</v>
      </c>
      <c r="J182" s="1">
        <f>SUM(I$2:I182)</f>
        <v>0</v>
      </c>
      <c r="K182" s="32">
        <f>+SPX[[#This Row],[Cumulated Shares]]*SPX[[#This Row],[Close]]</f>
        <v>0</v>
      </c>
      <c r="L182">
        <f>IF(SPX[[#This Row],[Current Value]]&gt;0,1,0)</f>
        <v>0</v>
      </c>
      <c r="M182" s="34">
        <f ca="1">IFERROR(SPX[[#This Row],[Invested]]+OFFSET(SPX[[#This Row],[Invested]],-1,,,6),0)</f>
        <v>0</v>
      </c>
    </row>
    <row r="183" spans="1:13" x14ac:dyDescent="0.25">
      <c r="A183" t="s">
        <v>6</v>
      </c>
      <c r="B183" s="37">
        <v>23774</v>
      </c>
      <c r="C183" s="1">
        <v>87.559997999999993</v>
      </c>
      <c r="D183" s="1">
        <v>88.059997999999993</v>
      </c>
      <c r="E183" s="1">
        <v>85.25</v>
      </c>
      <c r="F183" s="1">
        <v>87.43</v>
      </c>
      <c r="G183">
        <f>IFERROR(IF(SPX[[#This Row],[Date]]=StartMonth,InvtTime*12,IF(G182&gt;0,G182-1,0)),0)</f>
        <v>0</v>
      </c>
      <c r="H183" s="2">
        <f>IF(SPX[[#This Row],[Count]]&gt;0,ROUND(AmountPerYear/12,2),0)</f>
        <v>0</v>
      </c>
      <c r="I183" s="1">
        <f>SPX[[#This Row],[Invested]]/SPX[[#This Row],[Close]]</f>
        <v>0</v>
      </c>
      <c r="J183" s="1">
        <f>SUM(I$2:I183)</f>
        <v>0</v>
      </c>
      <c r="K183" s="32">
        <f>+SPX[[#This Row],[Cumulated Shares]]*SPX[[#This Row],[Close]]</f>
        <v>0</v>
      </c>
      <c r="L183">
        <f>IF(SPX[[#This Row],[Current Value]]&gt;0,1,0)</f>
        <v>0</v>
      </c>
      <c r="M183" s="34">
        <f ca="1">IFERROR(SPX[[#This Row],[Invested]]+OFFSET(SPX[[#This Row],[Invested]],-1,,,6),0)</f>
        <v>0</v>
      </c>
    </row>
    <row r="184" spans="1:13" x14ac:dyDescent="0.25">
      <c r="A184" t="s">
        <v>6</v>
      </c>
      <c r="B184" s="37">
        <v>23802</v>
      </c>
      <c r="C184" s="1">
        <v>87.43</v>
      </c>
      <c r="D184" s="1">
        <v>87.93</v>
      </c>
      <c r="E184" s="1">
        <v>85.650002000000001</v>
      </c>
      <c r="F184" s="1">
        <v>86.160004000000001</v>
      </c>
      <c r="G184">
        <f>IFERROR(IF(SPX[[#This Row],[Date]]=StartMonth,InvtTime*12,IF(G183&gt;0,G183-1,0)),0)</f>
        <v>0</v>
      </c>
      <c r="H184" s="2">
        <f>IF(SPX[[#This Row],[Count]]&gt;0,ROUND(AmountPerYear/12,2),0)</f>
        <v>0</v>
      </c>
      <c r="I184" s="1">
        <f>SPX[[#This Row],[Invested]]/SPX[[#This Row],[Close]]</f>
        <v>0</v>
      </c>
      <c r="J184" s="1">
        <f>SUM(I$2:I184)</f>
        <v>0</v>
      </c>
      <c r="K184" s="32">
        <f>+SPX[[#This Row],[Cumulated Shares]]*SPX[[#This Row],[Close]]</f>
        <v>0</v>
      </c>
      <c r="L184">
        <f>IF(SPX[[#This Row],[Current Value]]&gt;0,1,0)</f>
        <v>0</v>
      </c>
      <c r="M184" s="34">
        <f ca="1">IFERROR(SPX[[#This Row],[Invested]]+OFFSET(SPX[[#This Row],[Invested]],-1,,,6),0)</f>
        <v>0</v>
      </c>
    </row>
    <row r="185" spans="1:13" x14ac:dyDescent="0.25">
      <c r="A185" t="s">
        <v>6</v>
      </c>
      <c r="B185" s="37">
        <v>23833</v>
      </c>
      <c r="C185" s="1">
        <v>86.160004000000001</v>
      </c>
      <c r="D185" s="1">
        <v>89.639999000000003</v>
      </c>
      <c r="E185" s="1">
        <v>85.870002999999997</v>
      </c>
      <c r="F185" s="1">
        <v>89.110000999999997</v>
      </c>
      <c r="G185">
        <f>IFERROR(IF(SPX[[#This Row],[Date]]=StartMonth,InvtTime*12,IF(G184&gt;0,G184-1,0)),0)</f>
        <v>0</v>
      </c>
      <c r="H185" s="2">
        <f>IF(SPX[[#This Row],[Count]]&gt;0,ROUND(AmountPerYear/12,2),0)</f>
        <v>0</v>
      </c>
      <c r="I185" s="1">
        <f>SPX[[#This Row],[Invested]]/SPX[[#This Row],[Close]]</f>
        <v>0</v>
      </c>
      <c r="J185" s="1">
        <f>SUM(I$2:I185)</f>
        <v>0</v>
      </c>
      <c r="K185" s="32">
        <f>+SPX[[#This Row],[Cumulated Shares]]*SPX[[#This Row],[Close]]</f>
        <v>0</v>
      </c>
      <c r="L185">
        <f>IF(SPX[[#This Row],[Current Value]]&gt;0,1,0)</f>
        <v>0</v>
      </c>
      <c r="M185" s="34">
        <f ca="1">IFERROR(SPX[[#This Row],[Invested]]+OFFSET(SPX[[#This Row],[Invested]],-1,,,6),0)</f>
        <v>0</v>
      </c>
    </row>
    <row r="186" spans="1:13" x14ac:dyDescent="0.25">
      <c r="A186" t="s">
        <v>6</v>
      </c>
      <c r="B186" s="37">
        <v>23863</v>
      </c>
      <c r="C186" s="1">
        <v>89.110000999999997</v>
      </c>
      <c r="D186" s="1">
        <v>90.68</v>
      </c>
      <c r="E186" s="1">
        <v>87.239998</v>
      </c>
      <c r="F186" s="1">
        <v>88.419998000000007</v>
      </c>
      <c r="G186">
        <f>IFERROR(IF(SPX[[#This Row],[Date]]=StartMonth,InvtTime*12,IF(G185&gt;0,G185-1,0)),0)</f>
        <v>0</v>
      </c>
      <c r="H186" s="2">
        <f>IF(SPX[[#This Row],[Count]]&gt;0,ROUND(AmountPerYear/12,2),0)</f>
        <v>0</v>
      </c>
      <c r="I186" s="1">
        <f>SPX[[#This Row],[Invested]]/SPX[[#This Row],[Close]]</f>
        <v>0</v>
      </c>
      <c r="J186" s="1">
        <f>SUM(I$2:I186)</f>
        <v>0</v>
      </c>
      <c r="K186" s="32">
        <f>+SPX[[#This Row],[Cumulated Shares]]*SPX[[#This Row],[Close]]</f>
        <v>0</v>
      </c>
      <c r="L186">
        <f>IF(SPX[[#This Row],[Current Value]]&gt;0,1,0)</f>
        <v>0</v>
      </c>
      <c r="M186" s="34">
        <f ca="1">IFERROR(SPX[[#This Row],[Invested]]+OFFSET(SPX[[#This Row],[Invested]],-1,,,6),0)</f>
        <v>0</v>
      </c>
    </row>
    <row r="187" spans="1:13" x14ac:dyDescent="0.25">
      <c r="A187" t="s">
        <v>6</v>
      </c>
      <c r="B187" s="37">
        <v>23894</v>
      </c>
      <c r="C187" s="1">
        <v>88.419998000000007</v>
      </c>
      <c r="D187" s="1">
        <v>88.800003000000004</v>
      </c>
      <c r="E187" s="1">
        <v>80.730002999999996</v>
      </c>
      <c r="F187" s="1">
        <v>84.120002999999997</v>
      </c>
      <c r="G187">
        <f>IFERROR(IF(SPX[[#This Row],[Date]]=StartMonth,InvtTime*12,IF(G186&gt;0,G186-1,0)),0)</f>
        <v>0</v>
      </c>
      <c r="H187" s="2">
        <f>IF(SPX[[#This Row],[Count]]&gt;0,ROUND(AmountPerYear/12,2),0)</f>
        <v>0</v>
      </c>
      <c r="I187" s="1">
        <f>SPX[[#This Row],[Invested]]/SPX[[#This Row],[Close]]</f>
        <v>0</v>
      </c>
      <c r="J187" s="1">
        <f>SUM(I$2:I187)</f>
        <v>0</v>
      </c>
      <c r="K187" s="32">
        <f>+SPX[[#This Row],[Cumulated Shares]]*SPX[[#This Row],[Close]]</f>
        <v>0</v>
      </c>
      <c r="L187">
        <f>IF(SPX[[#This Row],[Current Value]]&gt;0,1,0)</f>
        <v>0</v>
      </c>
      <c r="M187" s="34">
        <f ca="1">IFERROR(SPX[[#This Row],[Invested]]+OFFSET(SPX[[#This Row],[Invested]],-1,,,6),0)</f>
        <v>0</v>
      </c>
    </row>
    <row r="188" spans="1:13" x14ac:dyDescent="0.25">
      <c r="A188" t="s">
        <v>6</v>
      </c>
      <c r="B188" s="37">
        <v>23924</v>
      </c>
      <c r="C188" s="1">
        <v>84.120002999999997</v>
      </c>
      <c r="D188" s="1">
        <v>86.470000999999996</v>
      </c>
      <c r="E188" s="1">
        <v>83.300003000000004</v>
      </c>
      <c r="F188" s="1">
        <v>85.25</v>
      </c>
      <c r="G188">
        <f>IFERROR(IF(SPX[[#This Row],[Date]]=StartMonth,InvtTime*12,IF(G187&gt;0,G187-1,0)),0)</f>
        <v>0</v>
      </c>
      <c r="H188" s="2">
        <f>IF(SPX[[#This Row],[Count]]&gt;0,ROUND(AmountPerYear/12,2),0)</f>
        <v>0</v>
      </c>
      <c r="I188" s="1">
        <f>SPX[[#This Row],[Invested]]/SPX[[#This Row],[Close]]</f>
        <v>0</v>
      </c>
      <c r="J188" s="1">
        <f>SUM(I$2:I188)</f>
        <v>0</v>
      </c>
      <c r="K188" s="32">
        <f>+SPX[[#This Row],[Cumulated Shares]]*SPX[[#This Row],[Close]]</f>
        <v>0</v>
      </c>
      <c r="L188">
        <f>IF(SPX[[#This Row],[Current Value]]&gt;0,1,0)</f>
        <v>0</v>
      </c>
      <c r="M188" s="34">
        <f ca="1">IFERROR(SPX[[#This Row],[Invested]]+OFFSET(SPX[[#This Row],[Invested]],-1,,,6),0)</f>
        <v>0</v>
      </c>
    </row>
    <row r="189" spans="1:13" x14ac:dyDescent="0.25">
      <c r="A189" t="s">
        <v>6</v>
      </c>
      <c r="B189" s="37">
        <v>23955</v>
      </c>
      <c r="C189" s="1">
        <v>85.25</v>
      </c>
      <c r="D189" s="1">
        <v>87.790001000000004</v>
      </c>
      <c r="E189" s="1">
        <v>84.800003000000004</v>
      </c>
      <c r="F189" s="1">
        <v>87.169998000000007</v>
      </c>
      <c r="G189">
        <f>IFERROR(IF(SPX[[#This Row],[Date]]=StartMonth,InvtTime*12,IF(G188&gt;0,G188-1,0)),0)</f>
        <v>0</v>
      </c>
      <c r="H189" s="2">
        <f>IF(SPX[[#This Row],[Count]]&gt;0,ROUND(AmountPerYear/12,2),0)</f>
        <v>0</v>
      </c>
      <c r="I189" s="1">
        <f>SPX[[#This Row],[Invested]]/SPX[[#This Row],[Close]]</f>
        <v>0</v>
      </c>
      <c r="J189" s="1">
        <f>SUM(I$2:I189)</f>
        <v>0</v>
      </c>
      <c r="K189" s="32">
        <f>+SPX[[#This Row],[Cumulated Shares]]*SPX[[#This Row],[Close]]</f>
        <v>0</v>
      </c>
      <c r="L189">
        <f>IF(SPX[[#This Row],[Current Value]]&gt;0,1,0)</f>
        <v>0</v>
      </c>
      <c r="M189" s="34">
        <f ca="1">IFERROR(SPX[[#This Row],[Invested]]+OFFSET(SPX[[#This Row],[Invested]],-1,,,6),0)</f>
        <v>0</v>
      </c>
    </row>
    <row r="190" spans="1:13" x14ac:dyDescent="0.25">
      <c r="A190" t="s">
        <v>6</v>
      </c>
      <c r="B190" s="37">
        <v>23986</v>
      </c>
      <c r="C190" s="1">
        <v>87.169998000000007</v>
      </c>
      <c r="D190" s="1">
        <v>91.129997000000003</v>
      </c>
      <c r="E190" s="1">
        <v>86.690002000000007</v>
      </c>
      <c r="F190" s="1">
        <v>89.959998999999996</v>
      </c>
      <c r="G190">
        <f>IFERROR(IF(SPX[[#This Row],[Date]]=StartMonth,InvtTime*12,IF(G189&gt;0,G189-1,0)),0)</f>
        <v>0</v>
      </c>
      <c r="H190" s="2">
        <f>IF(SPX[[#This Row],[Count]]&gt;0,ROUND(AmountPerYear/12,2),0)</f>
        <v>0</v>
      </c>
      <c r="I190" s="1">
        <f>SPX[[#This Row],[Invested]]/SPX[[#This Row],[Close]]</f>
        <v>0</v>
      </c>
      <c r="J190" s="1">
        <f>SUM(I$2:I190)</f>
        <v>0</v>
      </c>
      <c r="K190" s="32">
        <f>+SPX[[#This Row],[Cumulated Shares]]*SPX[[#This Row],[Close]]</f>
        <v>0</v>
      </c>
      <c r="L190">
        <f>IF(SPX[[#This Row],[Current Value]]&gt;0,1,0)</f>
        <v>0</v>
      </c>
      <c r="M190" s="34">
        <f ca="1">IFERROR(SPX[[#This Row],[Invested]]+OFFSET(SPX[[#This Row],[Invested]],-1,,,6),0)</f>
        <v>0</v>
      </c>
    </row>
    <row r="191" spans="1:13" x14ac:dyDescent="0.25">
      <c r="A191" t="s">
        <v>6</v>
      </c>
      <c r="B191" s="37">
        <v>24016</v>
      </c>
      <c r="C191" s="1">
        <v>89.959998999999996</v>
      </c>
      <c r="D191" s="1">
        <v>93.190002000000007</v>
      </c>
      <c r="E191" s="1">
        <v>89.300003000000004</v>
      </c>
      <c r="F191" s="1">
        <v>92.419998000000007</v>
      </c>
      <c r="G191">
        <f>IFERROR(IF(SPX[[#This Row],[Date]]=StartMonth,InvtTime*12,IF(G190&gt;0,G190-1,0)),0)</f>
        <v>0</v>
      </c>
      <c r="H191" s="2">
        <f>IF(SPX[[#This Row],[Count]]&gt;0,ROUND(AmountPerYear/12,2),0)</f>
        <v>0</v>
      </c>
      <c r="I191" s="1">
        <f>SPX[[#This Row],[Invested]]/SPX[[#This Row],[Close]]</f>
        <v>0</v>
      </c>
      <c r="J191" s="1">
        <f>SUM(I$2:I191)</f>
        <v>0</v>
      </c>
      <c r="K191" s="32">
        <f>+SPX[[#This Row],[Cumulated Shares]]*SPX[[#This Row],[Close]]</f>
        <v>0</v>
      </c>
      <c r="L191">
        <f>IF(SPX[[#This Row],[Current Value]]&gt;0,1,0)</f>
        <v>0</v>
      </c>
      <c r="M191" s="34">
        <f ca="1">IFERROR(SPX[[#This Row],[Invested]]+OFFSET(SPX[[#This Row],[Invested]],-1,,,6),0)</f>
        <v>0</v>
      </c>
    </row>
    <row r="192" spans="1:13" x14ac:dyDescent="0.25">
      <c r="A192" t="s">
        <v>6</v>
      </c>
      <c r="B192" s="37">
        <v>24047</v>
      </c>
      <c r="C192" s="1">
        <v>92.419998000000007</v>
      </c>
      <c r="D192" s="1">
        <v>93.300003000000004</v>
      </c>
      <c r="E192" s="1">
        <v>90.809997999999993</v>
      </c>
      <c r="F192" s="1">
        <v>91.610000999999997</v>
      </c>
      <c r="G192">
        <f>IFERROR(IF(SPX[[#This Row],[Date]]=StartMonth,InvtTime*12,IF(G191&gt;0,G191-1,0)),0)</f>
        <v>0</v>
      </c>
      <c r="H192" s="2">
        <f>IF(SPX[[#This Row],[Count]]&gt;0,ROUND(AmountPerYear/12,2),0)</f>
        <v>0</v>
      </c>
      <c r="I192" s="1">
        <f>SPX[[#This Row],[Invested]]/SPX[[#This Row],[Close]]</f>
        <v>0</v>
      </c>
      <c r="J192" s="1">
        <f>SUM(I$2:I192)</f>
        <v>0</v>
      </c>
      <c r="K192" s="32">
        <f>+SPX[[#This Row],[Cumulated Shares]]*SPX[[#This Row],[Close]]</f>
        <v>0</v>
      </c>
      <c r="L192">
        <f>IF(SPX[[#This Row],[Current Value]]&gt;0,1,0)</f>
        <v>0</v>
      </c>
      <c r="M192" s="34">
        <f ca="1">IFERROR(SPX[[#This Row],[Invested]]+OFFSET(SPX[[#This Row],[Invested]],-1,,,6),0)</f>
        <v>0</v>
      </c>
    </row>
    <row r="193" spans="1:13" x14ac:dyDescent="0.25">
      <c r="A193" t="s">
        <v>6</v>
      </c>
      <c r="B193" s="37">
        <v>24077</v>
      </c>
      <c r="C193" s="1">
        <v>91.610000999999997</v>
      </c>
      <c r="D193" s="1">
        <v>93.07</v>
      </c>
      <c r="E193" s="1">
        <v>89.199996999999996</v>
      </c>
      <c r="F193" s="1">
        <v>92.43</v>
      </c>
      <c r="G193">
        <f>IFERROR(IF(SPX[[#This Row],[Date]]=StartMonth,InvtTime*12,IF(G192&gt;0,G192-1,0)),0)</f>
        <v>0</v>
      </c>
      <c r="H193" s="2">
        <f>IF(SPX[[#This Row],[Count]]&gt;0,ROUND(AmountPerYear/12,2),0)</f>
        <v>0</v>
      </c>
      <c r="I193" s="1">
        <f>SPX[[#This Row],[Invested]]/SPX[[#This Row],[Close]]</f>
        <v>0</v>
      </c>
      <c r="J193" s="1">
        <f>SUM(I$2:I193)</f>
        <v>0</v>
      </c>
      <c r="K193" s="32">
        <f>+SPX[[#This Row],[Cumulated Shares]]*SPX[[#This Row],[Close]]</f>
        <v>0</v>
      </c>
      <c r="L193">
        <f>IF(SPX[[#This Row],[Current Value]]&gt;0,1,0)</f>
        <v>0</v>
      </c>
      <c r="M193" s="34">
        <f ca="1">IFERROR(SPX[[#This Row],[Invested]]+OFFSET(SPX[[#This Row],[Invested]],-1,,,6),0)</f>
        <v>0</v>
      </c>
    </row>
    <row r="194" spans="1:13" x14ac:dyDescent="0.25">
      <c r="A194" t="s">
        <v>6</v>
      </c>
      <c r="B194" s="37">
        <v>24108</v>
      </c>
      <c r="C194" s="1">
        <v>92.43</v>
      </c>
      <c r="D194" s="1">
        <v>94.639999000000003</v>
      </c>
      <c r="E194" s="1">
        <v>91.629997000000003</v>
      </c>
      <c r="F194" s="1">
        <v>92.879997000000003</v>
      </c>
      <c r="G194">
        <f>IFERROR(IF(SPX[[#This Row],[Date]]=StartMonth,InvtTime*12,IF(G193&gt;0,G193-1,0)),0)</f>
        <v>0</v>
      </c>
      <c r="H194" s="2">
        <f>IF(SPX[[#This Row],[Count]]&gt;0,ROUND(AmountPerYear/12,2),0)</f>
        <v>0</v>
      </c>
      <c r="I194" s="1">
        <f>SPX[[#This Row],[Invested]]/SPX[[#This Row],[Close]]</f>
        <v>0</v>
      </c>
      <c r="J194" s="1">
        <f>SUM(I$2:I194)</f>
        <v>0</v>
      </c>
      <c r="K194" s="32">
        <f>+SPX[[#This Row],[Cumulated Shares]]*SPX[[#This Row],[Close]]</f>
        <v>0</v>
      </c>
      <c r="L194">
        <f>IF(SPX[[#This Row],[Current Value]]&gt;0,1,0)</f>
        <v>0</v>
      </c>
      <c r="M194" s="34">
        <f ca="1">IFERROR(SPX[[#This Row],[Invested]]+OFFSET(SPX[[#This Row],[Invested]],-1,,,6),0)</f>
        <v>0</v>
      </c>
    </row>
    <row r="195" spans="1:13" x14ac:dyDescent="0.25">
      <c r="A195" t="s">
        <v>6</v>
      </c>
      <c r="B195" s="37">
        <v>24139</v>
      </c>
      <c r="C195" s="1">
        <v>92.879997000000003</v>
      </c>
      <c r="D195" s="1">
        <v>94.720000999999996</v>
      </c>
      <c r="E195" s="1">
        <v>90.43</v>
      </c>
      <c r="F195" s="1">
        <v>91.220000999999996</v>
      </c>
      <c r="G195">
        <f>IFERROR(IF(SPX[[#This Row],[Date]]=StartMonth,InvtTime*12,IF(G194&gt;0,G194-1,0)),0)</f>
        <v>0</v>
      </c>
      <c r="H195" s="2">
        <f>IF(SPX[[#This Row],[Count]]&gt;0,ROUND(AmountPerYear/12,2),0)</f>
        <v>0</v>
      </c>
      <c r="I195" s="1">
        <f>SPX[[#This Row],[Invested]]/SPX[[#This Row],[Close]]</f>
        <v>0</v>
      </c>
      <c r="J195" s="1">
        <f>SUM(I$2:I195)</f>
        <v>0</v>
      </c>
      <c r="K195" s="32">
        <f>+SPX[[#This Row],[Cumulated Shares]]*SPX[[#This Row],[Close]]</f>
        <v>0</v>
      </c>
      <c r="L195">
        <f>IF(SPX[[#This Row],[Current Value]]&gt;0,1,0)</f>
        <v>0</v>
      </c>
      <c r="M195" s="34">
        <f ca="1">IFERROR(SPX[[#This Row],[Invested]]+OFFSET(SPX[[#This Row],[Invested]],-1,,,6),0)</f>
        <v>0</v>
      </c>
    </row>
    <row r="196" spans="1:13" x14ac:dyDescent="0.25">
      <c r="A196" t="s">
        <v>6</v>
      </c>
      <c r="B196" s="37">
        <v>24167</v>
      </c>
      <c r="C196" s="1">
        <v>91.220000999999996</v>
      </c>
      <c r="D196" s="1">
        <v>91.650002000000001</v>
      </c>
      <c r="E196" s="1">
        <v>86.690002000000007</v>
      </c>
      <c r="F196" s="1">
        <v>89.230002999999996</v>
      </c>
      <c r="G196">
        <f>IFERROR(IF(SPX[[#This Row],[Date]]=StartMonth,InvtTime*12,IF(G195&gt;0,G195-1,0)),0)</f>
        <v>0</v>
      </c>
      <c r="H196" s="2">
        <f>IF(SPX[[#This Row],[Count]]&gt;0,ROUND(AmountPerYear/12,2),0)</f>
        <v>0</v>
      </c>
      <c r="I196" s="1">
        <f>SPX[[#This Row],[Invested]]/SPX[[#This Row],[Close]]</f>
        <v>0</v>
      </c>
      <c r="J196" s="1">
        <f>SUM(I$2:I196)</f>
        <v>0</v>
      </c>
      <c r="K196" s="32">
        <f>+SPX[[#This Row],[Cumulated Shares]]*SPX[[#This Row],[Close]]</f>
        <v>0</v>
      </c>
      <c r="L196">
        <f>IF(SPX[[#This Row],[Current Value]]&gt;0,1,0)</f>
        <v>0</v>
      </c>
      <c r="M196" s="34">
        <f ca="1">IFERROR(SPX[[#This Row],[Invested]]+OFFSET(SPX[[#This Row],[Invested]],-1,,,6),0)</f>
        <v>0</v>
      </c>
    </row>
    <row r="197" spans="1:13" x14ac:dyDescent="0.25">
      <c r="A197" t="s">
        <v>6</v>
      </c>
      <c r="B197" s="37">
        <v>24198</v>
      </c>
      <c r="C197" s="1">
        <v>89.230002999999996</v>
      </c>
      <c r="D197" s="1">
        <v>93.019997000000004</v>
      </c>
      <c r="E197" s="1">
        <v>88.959998999999996</v>
      </c>
      <c r="F197" s="1">
        <v>91.059997999999993</v>
      </c>
      <c r="G197">
        <f>IFERROR(IF(SPX[[#This Row],[Date]]=StartMonth,InvtTime*12,IF(G196&gt;0,G196-1,0)),0)</f>
        <v>0</v>
      </c>
      <c r="H197" s="2">
        <f>IF(SPX[[#This Row],[Count]]&gt;0,ROUND(AmountPerYear/12,2),0)</f>
        <v>0</v>
      </c>
      <c r="I197" s="1">
        <f>SPX[[#This Row],[Invested]]/SPX[[#This Row],[Close]]</f>
        <v>0</v>
      </c>
      <c r="J197" s="1">
        <f>SUM(I$2:I197)</f>
        <v>0</v>
      </c>
      <c r="K197" s="32">
        <f>+SPX[[#This Row],[Cumulated Shares]]*SPX[[#This Row],[Close]]</f>
        <v>0</v>
      </c>
      <c r="L197">
        <f>IF(SPX[[#This Row],[Current Value]]&gt;0,1,0)</f>
        <v>0</v>
      </c>
      <c r="M197" s="34">
        <f ca="1">IFERROR(SPX[[#This Row],[Invested]]+OFFSET(SPX[[#This Row],[Invested]],-1,,,6),0)</f>
        <v>0</v>
      </c>
    </row>
    <row r="198" spans="1:13" x14ac:dyDescent="0.25">
      <c r="A198" t="s">
        <v>6</v>
      </c>
      <c r="B198" s="37">
        <v>24228</v>
      </c>
      <c r="C198" s="1">
        <v>91.059997999999993</v>
      </c>
      <c r="D198" s="1">
        <v>91.75</v>
      </c>
      <c r="E198" s="1">
        <v>83.18</v>
      </c>
      <c r="F198" s="1">
        <v>86.129997000000003</v>
      </c>
      <c r="G198">
        <f>IFERROR(IF(SPX[[#This Row],[Date]]=StartMonth,InvtTime*12,IF(G197&gt;0,G197-1,0)),0)</f>
        <v>0</v>
      </c>
      <c r="H198" s="2">
        <f>IF(SPX[[#This Row],[Count]]&gt;0,ROUND(AmountPerYear/12,2),0)</f>
        <v>0</v>
      </c>
      <c r="I198" s="1">
        <f>SPX[[#This Row],[Invested]]/SPX[[#This Row],[Close]]</f>
        <v>0</v>
      </c>
      <c r="J198" s="1">
        <f>SUM(I$2:I198)</f>
        <v>0</v>
      </c>
      <c r="K198" s="32">
        <f>+SPX[[#This Row],[Cumulated Shares]]*SPX[[#This Row],[Close]]</f>
        <v>0</v>
      </c>
      <c r="L198">
        <f>IF(SPX[[#This Row],[Current Value]]&gt;0,1,0)</f>
        <v>0</v>
      </c>
      <c r="M198" s="34">
        <f ca="1">IFERROR(SPX[[#This Row],[Invested]]+OFFSET(SPX[[#This Row],[Invested]],-1,,,6),0)</f>
        <v>0</v>
      </c>
    </row>
    <row r="199" spans="1:13" x14ac:dyDescent="0.25">
      <c r="A199" t="s">
        <v>6</v>
      </c>
      <c r="B199" s="37">
        <v>24259</v>
      </c>
      <c r="C199" s="1">
        <v>86.129997000000003</v>
      </c>
      <c r="D199" s="1">
        <v>87.739998</v>
      </c>
      <c r="E199" s="1">
        <v>83.75</v>
      </c>
      <c r="F199" s="1">
        <v>84.739998</v>
      </c>
      <c r="G199">
        <f>IFERROR(IF(SPX[[#This Row],[Date]]=StartMonth,InvtTime*12,IF(G198&gt;0,G198-1,0)),0)</f>
        <v>0</v>
      </c>
      <c r="H199" s="2">
        <f>IF(SPX[[#This Row],[Count]]&gt;0,ROUND(AmountPerYear/12,2),0)</f>
        <v>0</v>
      </c>
      <c r="I199" s="1">
        <f>SPX[[#This Row],[Invested]]/SPX[[#This Row],[Close]]</f>
        <v>0</v>
      </c>
      <c r="J199" s="1">
        <f>SUM(I$2:I199)</f>
        <v>0</v>
      </c>
      <c r="K199" s="32">
        <f>+SPX[[#This Row],[Cumulated Shares]]*SPX[[#This Row],[Close]]</f>
        <v>0</v>
      </c>
      <c r="L199">
        <f>IF(SPX[[#This Row],[Current Value]]&gt;0,1,0)</f>
        <v>0</v>
      </c>
      <c r="M199" s="34">
        <f ca="1">IFERROR(SPX[[#This Row],[Invested]]+OFFSET(SPX[[#This Row],[Invested]],-1,,,6),0)</f>
        <v>0</v>
      </c>
    </row>
    <row r="200" spans="1:13" x14ac:dyDescent="0.25">
      <c r="A200" t="s">
        <v>6</v>
      </c>
      <c r="B200" s="37">
        <v>24289</v>
      </c>
      <c r="C200" s="1">
        <v>84.739998</v>
      </c>
      <c r="D200" s="1">
        <v>88.190002000000007</v>
      </c>
      <c r="E200" s="1">
        <v>83.050003000000004</v>
      </c>
      <c r="F200" s="1">
        <v>83.599997999999999</v>
      </c>
      <c r="G200">
        <f>IFERROR(IF(SPX[[#This Row],[Date]]=StartMonth,InvtTime*12,IF(G199&gt;0,G199-1,0)),0)</f>
        <v>0</v>
      </c>
      <c r="H200" s="2">
        <f>IF(SPX[[#This Row],[Count]]&gt;0,ROUND(AmountPerYear/12,2),0)</f>
        <v>0</v>
      </c>
      <c r="I200" s="1">
        <f>SPX[[#This Row],[Invested]]/SPX[[#This Row],[Close]]</f>
        <v>0</v>
      </c>
      <c r="J200" s="1">
        <f>SUM(I$2:I200)</f>
        <v>0</v>
      </c>
      <c r="K200" s="32">
        <f>+SPX[[#This Row],[Cumulated Shares]]*SPX[[#This Row],[Close]]</f>
        <v>0</v>
      </c>
      <c r="L200">
        <f>IF(SPX[[#This Row],[Current Value]]&gt;0,1,0)</f>
        <v>0</v>
      </c>
      <c r="M200" s="34">
        <f ca="1">IFERROR(SPX[[#This Row],[Invested]]+OFFSET(SPX[[#This Row],[Invested]],-1,,,6),0)</f>
        <v>0</v>
      </c>
    </row>
    <row r="201" spans="1:13" x14ac:dyDescent="0.25">
      <c r="A201" t="s">
        <v>6</v>
      </c>
      <c r="B201" s="37">
        <v>24320</v>
      </c>
      <c r="C201" s="1">
        <v>83.5</v>
      </c>
      <c r="D201" s="1">
        <v>84.699996999999996</v>
      </c>
      <c r="E201" s="1">
        <v>73.910004000000001</v>
      </c>
      <c r="F201" s="1">
        <v>77.099997999999999</v>
      </c>
      <c r="G201">
        <f>IFERROR(IF(SPX[[#This Row],[Date]]=StartMonth,InvtTime*12,IF(G200&gt;0,G200-1,0)),0)</f>
        <v>0</v>
      </c>
      <c r="H201" s="2">
        <f>IF(SPX[[#This Row],[Count]]&gt;0,ROUND(AmountPerYear/12,2),0)</f>
        <v>0</v>
      </c>
      <c r="I201" s="1">
        <f>SPX[[#This Row],[Invested]]/SPX[[#This Row],[Close]]</f>
        <v>0</v>
      </c>
      <c r="J201" s="1">
        <f>SUM(I$2:I201)</f>
        <v>0</v>
      </c>
      <c r="K201" s="32">
        <f>+SPX[[#This Row],[Cumulated Shares]]*SPX[[#This Row],[Close]]</f>
        <v>0</v>
      </c>
      <c r="L201">
        <f>IF(SPX[[#This Row],[Current Value]]&gt;0,1,0)</f>
        <v>0</v>
      </c>
      <c r="M201" s="34">
        <f ca="1">IFERROR(SPX[[#This Row],[Invested]]+OFFSET(SPX[[#This Row],[Invested]],-1,,,6),0)</f>
        <v>0</v>
      </c>
    </row>
    <row r="202" spans="1:13" x14ac:dyDescent="0.25">
      <c r="A202" t="s">
        <v>6</v>
      </c>
      <c r="B202" s="37">
        <v>24351</v>
      </c>
      <c r="C202" s="1">
        <v>77.099997999999999</v>
      </c>
      <c r="D202" s="1">
        <v>80.809997999999993</v>
      </c>
      <c r="E202" s="1">
        <v>75.029999000000004</v>
      </c>
      <c r="F202" s="1">
        <v>76.559997999999993</v>
      </c>
      <c r="G202">
        <f>IFERROR(IF(SPX[[#This Row],[Date]]=StartMonth,InvtTime*12,IF(G201&gt;0,G201-1,0)),0)</f>
        <v>0</v>
      </c>
      <c r="H202" s="2">
        <f>IF(SPX[[#This Row],[Count]]&gt;0,ROUND(AmountPerYear/12,2),0)</f>
        <v>0</v>
      </c>
      <c r="I202" s="1">
        <f>SPX[[#This Row],[Invested]]/SPX[[#This Row],[Close]]</f>
        <v>0</v>
      </c>
      <c r="J202" s="1">
        <f>SUM(I$2:I202)</f>
        <v>0</v>
      </c>
      <c r="K202" s="32">
        <f>+SPX[[#This Row],[Cumulated Shares]]*SPX[[#This Row],[Close]]</f>
        <v>0</v>
      </c>
      <c r="L202">
        <f>IF(SPX[[#This Row],[Current Value]]&gt;0,1,0)</f>
        <v>0</v>
      </c>
      <c r="M202" s="34">
        <f ca="1">IFERROR(SPX[[#This Row],[Invested]]+OFFSET(SPX[[#This Row],[Invested]],-1,,,6),0)</f>
        <v>0</v>
      </c>
    </row>
    <row r="203" spans="1:13" x14ac:dyDescent="0.25">
      <c r="A203" t="s">
        <v>6</v>
      </c>
      <c r="B203" s="37">
        <v>24381</v>
      </c>
      <c r="C203" s="1">
        <v>76.559997999999993</v>
      </c>
      <c r="D203" s="1">
        <v>80.910004000000001</v>
      </c>
      <c r="E203" s="1">
        <v>72.279999000000004</v>
      </c>
      <c r="F203" s="1">
        <v>80.199996999999996</v>
      </c>
      <c r="G203">
        <f>IFERROR(IF(SPX[[#This Row],[Date]]=StartMonth,InvtTime*12,IF(G202&gt;0,G202-1,0)),0)</f>
        <v>0</v>
      </c>
      <c r="H203" s="2">
        <f>IF(SPX[[#This Row],[Count]]&gt;0,ROUND(AmountPerYear/12,2),0)</f>
        <v>0</v>
      </c>
      <c r="I203" s="1">
        <f>SPX[[#This Row],[Invested]]/SPX[[#This Row],[Close]]</f>
        <v>0</v>
      </c>
      <c r="J203" s="1">
        <f>SUM(I$2:I203)</f>
        <v>0</v>
      </c>
      <c r="K203" s="32">
        <f>+SPX[[#This Row],[Cumulated Shares]]*SPX[[#This Row],[Close]]</f>
        <v>0</v>
      </c>
      <c r="L203">
        <f>IF(SPX[[#This Row],[Current Value]]&gt;0,1,0)</f>
        <v>0</v>
      </c>
      <c r="M203" s="34">
        <f ca="1">IFERROR(SPX[[#This Row],[Invested]]+OFFSET(SPX[[#This Row],[Invested]],-1,,,6),0)</f>
        <v>0</v>
      </c>
    </row>
    <row r="204" spans="1:13" x14ac:dyDescent="0.25">
      <c r="A204" t="s">
        <v>6</v>
      </c>
      <c r="B204" s="37">
        <v>24412</v>
      </c>
      <c r="C204" s="1">
        <v>80.199996999999996</v>
      </c>
      <c r="D204" s="1">
        <v>83.010002</v>
      </c>
      <c r="E204" s="1">
        <v>78.889999000000003</v>
      </c>
      <c r="F204" s="1">
        <v>80.449996999999996</v>
      </c>
      <c r="G204">
        <f>IFERROR(IF(SPX[[#This Row],[Date]]=StartMonth,InvtTime*12,IF(G203&gt;0,G203-1,0)),0)</f>
        <v>0</v>
      </c>
      <c r="H204" s="2">
        <f>IF(SPX[[#This Row],[Count]]&gt;0,ROUND(AmountPerYear/12,2),0)</f>
        <v>0</v>
      </c>
      <c r="I204" s="1">
        <f>SPX[[#This Row],[Invested]]/SPX[[#This Row],[Close]]</f>
        <v>0</v>
      </c>
      <c r="J204" s="1">
        <f>SUM(I$2:I204)</f>
        <v>0</v>
      </c>
      <c r="K204" s="32">
        <f>+SPX[[#This Row],[Cumulated Shares]]*SPX[[#This Row],[Close]]</f>
        <v>0</v>
      </c>
      <c r="L204">
        <f>IF(SPX[[#This Row],[Current Value]]&gt;0,1,0)</f>
        <v>0</v>
      </c>
      <c r="M204" s="34">
        <f ca="1">IFERROR(SPX[[#This Row],[Invested]]+OFFSET(SPX[[#This Row],[Invested]],-1,,,6),0)</f>
        <v>0</v>
      </c>
    </row>
    <row r="205" spans="1:13" x14ac:dyDescent="0.25">
      <c r="A205" t="s">
        <v>6</v>
      </c>
      <c r="B205" s="37">
        <v>24442</v>
      </c>
      <c r="C205" s="1">
        <v>80.449996999999996</v>
      </c>
      <c r="D205" s="1">
        <v>83.879997000000003</v>
      </c>
      <c r="E205" s="1">
        <v>79.489998</v>
      </c>
      <c r="F205" s="1">
        <v>80.330001999999993</v>
      </c>
      <c r="G205">
        <f>IFERROR(IF(SPX[[#This Row],[Date]]=StartMonth,InvtTime*12,IF(G204&gt;0,G204-1,0)),0)</f>
        <v>0</v>
      </c>
      <c r="H205" s="2">
        <f>IF(SPX[[#This Row],[Count]]&gt;0,ROUND(AmountPerYear/12,2),0)</f>
        <v>0</v>
      </c>
      <c r="I205" s="1">
        <f>SPX[[#This Row],[Invested]]/SPX[[#This Row],[Close]]</f>
        <v>0</v>
      </c>
      <c r="J205" s="1">
        <f>SUM(I$2:I205)</f>
        <v>0</v>
      </c>
      <c r="K205" s="32">
        <f>+SPX[[#This Row],[Cumulated Shares]]*SPX[[#This Row],[Close]]</f>
        <v>0</v>
      </c>
      <c r="L205">
        <f>IF(SPX[[#This Row],[Current Value]]&gt;0,1,0)</f>
        <v>0</v>
      </c>
      <c r="M205" s="34">
        <f ca="1">IFERROR(SPX[[#This Row],[Invested]]+OFFSET(SPX[[#This Row],[Invested]],-1,,,6),0)</f>
        <v>0</v>
      </c>
    </row>
    <row r="206" spans="1:13" x14ac:dyDescent="0.25">
      <c r="A206" t="s">
        <v>6</v>
      </c>
      <c r="B206" s="37">
        <v>24473</v>
      </c>
      <c r="C206" s="1">
        <v>80.330001999999993</v>
      </c>
      <c r="D206" s="1">
        <v>88.169998000000007</v>
      </c>
      <c r="E206" s="1">
        <v>79.430000000000007</v>
      </c>
      <c r="F206" s="1">
        <v>86.610000999999997</v>
      </c>
      <c r="G206">
        <f>IFERROR(IF(SPX[[#This Row],[Date]]=StartMonth,InvtTime*12,IF(G205&gt;0,G205-1,0)),0)</f>
        <v>0</v>
      </c>
      <c r="H206" s="2">
        <f>IF(SPX[[#This Row],[Count]]&gt;0,ROUND(AmountPerYear/12,2),0)</f>
        <v>0</v>
      </c>
      <c r="I206" s="1">
        <f>SPX[[#This Row],[Invested]]/SPX[[#This Row],[Close]]</f>
        <v>0</v>
      </c>
      <c r="J206" s="1">
        <f>SUM(I$2:I206)</f>
        <v>0</v>
      </c>
      <c r="K206" s="32">
        <f>+SPX[[#This Row],[Cumulated Shares]]*SPX[[#This Row],[Close]]</f>
        <v>0</v>
      </c>
      <c r="L206">
        <f>IF(SPX[[#This Row],[Current Value]]&gt;0,1,0)</f>
        <v>0</v>
      </c>
      <c r="M206" s="34">
        <f ca="1">IFERROR(SPX[[#This Row],[Invested]]+OFFSET(SPX[[#This Row],[Invested]],-1,,,6),0)</f>
        <v>0</v>
      </c>
    </row>
    <row r="207" spans="1:13" x14ac:dyDescent="0.25">
      <c r="A207" t="s">
        <v>6</v>
      </c>
      <c r="B207" s="37">
        <v>24504</v>
      </c>
      <c r="C207" s="1">
        <v>86.610000999999997</v>
      </c>
      <c r="D207" s="1">
        <v>89</v>
      </c>
      <c r="E207" s="1">
        <v>85.610000999999997</v>
      </c>
      <c r="F207" s="1">
        <v>86.779999000000004</v>
      </c>
      <c r="G207">
        <f>IFERROR(IF(SPX[[#This Row],[Date]]=StartMonth,InvtTime*12,IF(G206&gt;0,G206-1,0)),0)</f>
        <v>0</v>
      </c>
      <c r="H207" s="2">
        <f>IF(SPX[[#This Row],[Count]]&gt;0,ROUND(AmountPerYear/12,2),0)</f>
        <v>0</v>
      </c>
      <c r="I207" s="1">
        <f>SPX[[#This Row],[Invested]]/SPX[[#This Row],[Close]]</f>
        <v>0</v>
      </c>
      <c r="J207" s="1">
        <f>SUM(I$2:I207)</f>
        <v>0</v>
      </c>
      <c r="K207" s="32">
        <f>+SPX[[#This Row],[Cumulated Shares]]*SPX[[#This Row],[Close]]</f>
        <v>0</v>
      </c>
      <c r="L207">
        <f>IF(SPX[[#This Row],[Current Value]]&gt;0,1,0)</f>
        <v>0</v>
      </c>
      <c r="M207" s="34">
        <f ca="1">IFERROR(SPX[[#This Row],[Invested]]+OFFSET(SPX[[#This Row],[Invested]],-1,,,6),0)</f>
        <v>0</v>
      </c>
    </row>
    <row r="208" spans="1:13" x14ac:dyDescent="0.25">
      <c r="A208" t="s">
        <v>6</v>
      </c>
      <c r="B208" s="37">
        <v>24532</v>
      </c>
      <c r="C208" s="1">
        <v>86.779999000000004</v>
      </c>
      <c r="D208" s="1">
        <v>91.720000999999996</v>
      </c>
      <c r="E208" s="1">
        <v>86.669998000000007</v>
      </c>
      <c r="F208" s="1">
        <v>90.199996999999996</v>
      </c>
      <c r="G208">
        <f>IFERROR(IF(SPX[[#This Row],[Date]]=StartMonth,InvtTime*12,IF(G207&gt;0,G207-1,0)),0)</f>
        <v>0</v>
      </c>
      <c r="H208" s="2">
        <f>IF(SPX[[#This Row],[Count]]&gt;0,ROUND(AmountPerYear/12,2),0)</f>
        <v>0</v>
      </c>
      <c r="I208" s="1">
        <f>SPX[[#This Row],[Invested]]/SPX[[#This Row],[Close]]</f>
        <v>0</v>
      </c>
      <c r="J208" s="1">
        <f>SUM(I$2:I208)</f>
        <v>0</v>
      </c>
      <c r="K208" s="32">
        <f>+SPX[[#This Row],[Cumulated Shares]]*SPX[[#This Row],[Close]]</f>
        <v>0</v>
      </c>
      <c r="L208">
        <f>IF(SPX[[#This Row],[Current Value]]&gt;0,1,0)</f>
        <v>0</v>
      </c>
      <c r="M208" s="34">
        <f ca="1">IFERROR(SPX[[#This Row],[Invested]]+OFFSET(SPX[[#This Row],[Invested]],-1,,,6),0)</f>
        <v>0</v>
      </c>
    </row>
    <row r="209" spans="1:13" x14ac:dyDescent="0.25">
      <c r="A209" t="s">
        <v>6</v>
      </c>
      <c r="B209" s="37">
        <v>24563</v>
      </c>
      <c r="C209" s="1">
        <v>90.199996999999996</v>
      </c>
      <c r="D209" s="1">
        <v>94.769997000000004</v>
      </c>
      <c r="E209" s="1">
        <v>87.860000999999997</v>
      </c>
      <c r="F209" s="1">
        <v>94.010002</v>
      </c>
      <c r="G209">
        <f>IFERROR(IF(SPX[[#This Row],[Date]]=StartMonth,InvtTime*12,IF(G208&gt;0,G208-1,0)),0)</f>
        <v>0</v>
      </c>
      <c r="H209" s="2">
        <f>IF(SPX[[#This Row],[Count]]&gt;0,ROUND(AmountPerYear/12,2),0)</f>
        <v>0</v>
      </c>
      <c r="I209" s="1">
        <f>SPX[[#This Row],[Invested]]/SPX[[#This Row],[Close]]</f>
        <v>0</v>
      </c>
      <c r="J209" s="1">
        <f>SUM(I$2:I209)</f>
        <v>0</v>
      </c>
      <c r="K209" s="32">
        <f>+SPX[[#This Row],[Cumulated Shares]]*SPX[[#This Row],[Close]]</f>
        <v>0</v>
      </c>
      <c r="L209">
        <f>IF(SPX[[#This Row],[Current Value]]&gt;0,1,0)</f>
        <v>0</v>
      </c>
      <c r="M209" s="34">
        <f ca="1">IFERROR(SPX[[#This Row],[Invested]]+OFFSET(SPX[[#This Row],[Invested]],-1,,,6),0)</f>
        <v>0</v>
      </c>
    </row>
    <row r="210" spans="1:13" x14ac:dyDescent="0.25">
      <c r="A210" t="s">
        <v>6</v>
      </c>
      <c r="B210" s="37">
        <v>24593</v>
      </c>
      <c r="C210" s="1">
        <v>94.010002</v>
      </c>
      <c r="D210" s="1">
        <v>95.25</v>
      </c>
      <c r="E210" s="1">
        <v>88.709998999999996</v>
      </c>
      <c r="F210" s="1">
        <v>89.080001999999993</v>
      </c>
      <c r="G210">
        <f>IFERROR(IF(SPX[[#This Row],[Date]]=StartMonth,InvtTime*12,IF(G209&gt;0,G209-1,0)),0)</f>
        <v>0</v>
      </c>
      <c r="H210" s="2">
        <f>IF(SPX[[#This Row],[Count]]&gt;0,ROUND(AmountPerYear/12,2),0)</f>
        <v>0</v>
      </c>
      <c r="I210" s="1">
        <f>SPX[[#This Row],[Invested]]/SPX[[#This Row],[Close]]</f>
        <v>0</v>
      </c>
      <c r="J210" s="1">
        <f>SUM(I$2:I210)</f>
        <v>0</v>
      </c>
      <c r="K210" s="32">
        <f>+SPX[[#This Row],[Cumulated Shares]]*SPX[[#This Row],[Close]]</f>
        <v>0</v>
      </c>
      <c r="L210">
        <f>IF(SPX[[#This Row],[Current Value]]&gt;0,1,0)</f>
        <v>0</v>
      </c>
      <c r="M210" s="34">
        <f ca="1">IFERROR(SPX[[#This Row],[Invested]]+OFFSET(SPX[[#This Row],[Invested]],-1,,,6),0)</f>
        <v>0</v>
      </c>
    </row>
    <row r="211" spans="1:13" x14ac:dyDescent="0.25">
      <c r="A211" t="s">
        <v>6</v>
      </c>
      <c r="B211" s="37">
        <v>24624</v>
      </c>
      <c r="C211" s="1">
        <v>89.080001999999993</v>
      </c>
      <c r="D211" s="1">
        <v>93.279999000000004</v>
      </c>
      <c r="E211" s="1">
        <v>87.190002000000007</v>
      </c>
      <c r="F211" s="1">
        <v>90.639999000000003</v>
      </c>
      <c r="G211">
        <f>IFERROR(IF(SPX[[#This Row],[Date]]=StartMonth,InvtTime*12,IF(G210&gt;0,G210-1,0)),0)</f>
        <v>0</v>
      </c>
      <c r="H211" s="2">
        <f>IF(SPX[[#This Row],[Count]]&gt;0,ROUND(AmountPerYear/12,2),0)</f>
        <v>0</v>
      </c>
      <c r="I211" s="1">
        <f>SPX[[#This Row],[Invested]]/SPX[[#This Row],[Close]]</f>
        <v>0</v>
      </c>
      <c r="J211" s="1">
        <f>SUM(I$2:I211)</f>
        <v>0</v>
      </c>
      <c r="K211" s="32">
        <f>+SPX[[#This Row],[Cumulated Shares]]*SPX[[#This Row],[Close]]</f>
        <v>0</v>
      </c>
      <c r="L211">
        <f>IF(SPX[[#This Row],[Current Value]]&gt;0,1,0)</f>
        <v>0</v>
      </c>
      <c r="M211" s="34">
        <f ca="1">IFERROR(SPX[[#This Row],[Invested]]+OFFSET(SPX[[#This Row],[Invested]],-1,,,6),0)</f>
        <v>0</v>
      </c>
    </row>
    <row r="212" spans="1:13" x14ac:dyDescent="0.25">
      <c r="A212" t="s">
        <v>6</v>
      </c>
      <c r="B212" s="37">
        <v>24654</v>
      </c>
      <c r="C212" s="1">
        <v>90.639999000000003</v>
      </c>
      <c r="D212" s="1">
        <v>95.510002</v>
      </c>
      <c r="E212" s="1">
        <v>90.120002999999997</v>
      </c>
      <c r="F212" s="1">
        <v>94.75</v>
      </c>
      <c r="G212">
        <f>IFERROR(IF(SPX[[#This Row],[Date]]=StartMonth,InvtTime*12,IF(G211&gt;0,G211-1,0)),0)</f>
        <v>0</v>
      </c>
      <c r="H212" s="2">
        <f>IF(SPX[[#This Row],[Count]]&gt;0,ROUND(AmountPerYear/12,2),0)</f>
        <v>0</v>
      </c>
      <c r="I212" s="1">
        <f>SPX[[#This Row],[Invested]]/SPX[[#This Row],[Close]]</f>
        <v>0</v>
      </c>
      <c r="J212" s="1">
        <f>SUM(I$2:I212)</f>
        <v>0</v>
      </c>
      <c r="K212" s="32">
        <f>+SPX[[#This Row],[Cumulated Shares]]*SPX[[#This Row],[Close]]</f>
        <v>0</v>
      </c>
      <c r="L212">
        <f>IF(SPX[[#This Row],[Current Value]]&gt;0,1,0)</f>
        <v>0</v>
      </c>
      <c r="M212" s="34">
        <f ca="1">IFERROR(SPX[[#This Row],[Invested]]+OFFSET(SPX[[#This Row],[Invested]],-1,,,6),0)</f>
        <v>0</v>
      </c>
    </row>
    <row r="213" spans="1:13" x14ac:dyDescent="0.25">
      <c r="A213" t="s">
        <v>6</v>
      </c>
      <c r="B213" s="37">
        <v>24685</v>
      </c>
      <c r="C213" s="1">
        <v>94.75</v>
      </c>
      <c r="D213" s="1">
        <v>96.669998000000007</v>
      </c>
      <c r="E213" s="1">
        <v>92.010002</v>
      </c>
      <c r="F213" s="1">
        <v>93.639999000000003</v>
      </c>
      <c r="G213">
        <f>IFERROR(IF(SPX[[#This Row],[Date]]=StartMonth,InvtTime*12,IF(G212&gt;0,G212-1,0)),0)</f>
        <v>0</v>
      </c>
      <c r="H213" s="2">
        <f>IF(SPX[[#This Row],[Count]]&gt;0,ROUND(AmountPerYear/12,2),0)</f>
        <v>0</v>
      </c>
      <c r="I213" s="1">
        <f>SPX[[#This Row],[Invested]]/SPX[[#This Row],[Close]]</f>
        <v>0</v>
      </c>
      <c r="J213" s="1">
        <f>SUM(I$2:I213)</f>
        <v>0</v>
      </c>
      <c r="K213" s="32">
        <f>+SPX[[#This Row],[Cumulated Shares]]*SPX[[#This Row],[Close]]</f>
        <v>0</v>
      </c>
      <c r="L213">
        <f>IF(SPX[[#This Row],[Current Value]]&gt;0,1,0)</f>
        <v>0</v>
      </c>
      <c r="M213" s="34">
        <f ca="1">IFERROR(SPX[[#This Row],[Invested]]+OFFSET(SPX[[#This Row],[Invested]],-1,,,6),0)</f>
        <v>0</v>
      </c>
    </row>
    <row r="214" spans="1:13" x14ac:dyDescent="0.25">
      <c r="A214" t="s">
        <v>6</v>
      </c>
      <c r="B214" s="37">
        <v>24716</v>
      </c>
      <c r="C214" s="1">
        <v>93.639999000000003</v>
      </c>
      <c r="D214" s="1">
        <v>98.309997999999993</v>
      </c>
      <c r="E214" s="1">
        <v>93</v>
      </c>
      <c r="F214" s="1">
        <v>96.709998999999996</v>
      </c>
      <c r="G214">
        <f>IFERROR(IF(SPX[[#This Row],[Date]]=StartMonth,InvtTime*12,IF(G213&gt;0,G213-1,0)),0)</f>
        <v>0</v>
      </c>
      <c r="H214" s="2">
        <f>IF(SPX[[#This Row],[Count]]&gt;0,ROUND(AmountPerYear/12,2),0)</f>
        <v>0</v>
      </c>
      <c r="I214" s="1">
        <f>SPX[[#This Row],[Invested]]/SPX[[#This Row],[Close]]</f>
        <v>0</v>
      </c>
      <c r="J214" s="1">
        <f>SUM(I$2:I214)</f>
        <v>0</v>
      </c>
      <c r="K214" s="32">
        <f>+SPX[[#This Row],[Cumulated Shares]]*SPX[[#This Row],[Close]]</f>
        <v>0</v>
      </c>
      <c r="L214">
        <f>IF(SPX[[#This Row],[Current Value]]&gt;0,1,0)</f>
        <v>0</v>
      </c>
      <c r="M214" s="34">
        <f ca="1">IFERROR(SPX[[#This Row],[Invested]]+OFFSET(SPX[[#This Row],[Invested]],-1,,,6),0)</f>
        <v>0</v>
      </c>
    </row>
    <row r="215" spans="1:13" x14ac:dyDescent="0.25">
      <c r="A215" t="s">
        <v>6</v>
      </c>
      <c r="B215" s="37">
        <v>24746</v>
      </c>
      <c r="C215" s="1">
        <v>96.709998999999996</v>
      </c>
      <c r="D215" s="1">
        <v>98.25</v>
      </c>
      <c r="E215" s="1">
        <v>93.290001000000004</v>
      </c>
      <c r="F215" s="1">
        <v>93.300003000000004</v>
      </c>
      <c r="G215">
        <f>IFERROR(IF(SPX[[#This Row],[Date]]=StartMonth,InvtTime*12,IF(G214&gt;0,G214-1,0)),0)</f>
        <v>0</v>
      </c>
      <c r="H215" s="2">
        <f>IF(SPX[[#This Row],[Count]]&gt;0,ROUND(AmountPerYear/12,2),0)</f>
        <v>0</v>
      </c>
      <c r="I215" s="1">
        <f>SPX[[#This Row],[Invested]]/SPX[[#This Row],[Close]]</f>
        <v>0</v>
      </c>
      <c r="J215" s="1">
        <f>SUM(I$2:I215)</f>
        <v>0</v>
      </c>
      <c r="K215" s="32">
        <f>+SPX[[#This Row],[Cumulated Shares]]*SPX[[#This Row],[Close]]</f>
        <v>0</v>
      </c>
      <c r="L215">
        <f>IF(SPX[[#This Row],[Current Value]]&gt;0,1,0)</f>
        <v>0</v>
      </c>
      <c r="M215" s="34">
        <f ca="1">IFERROR(SPX[[#This Row],[Invested]]+OFFSET(SPX[[#This Row],[Invested]],-1,,,6),0)</f>
        <v>0</v>
      </c>
    </row>
    <row r="216" spans="1:13" x14ac:dyDescent="0.25">
      <c r="A216" t="s">
        <v>6</v>
      </c>
      <c r="B216" s="37">
        <v>24777</v>
      </c>
      <c r="C216" s="1">
        <v>93.300003000000004</v>
      </c>
      <c r="D216" s="1">
        <v>95.510002</v>
      </c>
      <c r="E216" s="1">
        <v>90.089995999999999</v>
      </c>
      <c r="F216" s="1">
        <v>94</v>
      </c>
      <c r="G216">
        <f>IFERROR(IF(SPX[[#This Row],[Date]]=StartMonth,InvtTime*12,IF(G215&gt;0,G215-1,0)),0)</f>
        <v>0</v>
      </c>
      <c r="H216" s="2">
        <f>IF(SPX[[#This Row],[Count]]&gt;0,ROUND(AmountPerYear/12,2),0)</f>
        <v>0</v>
      </c>
      <c r="I216" s="1">
        <f>SPX[[#This Row],[Invested]]/SPX[[#This Row],[Close]]</f>
        <v>0</v>
      </c>
      <c r="J216" s="1">
        <f>SUM(I$2:I216)</f>
        <v>0</v>
      </c>
      <c r="K216" s="32">
        <f>+SPX[[#This Row],[Cumulated Shares]]*SPX[[#This Row],[Close]]</f>
        <v>0</v>
      </c>
      <c r="L216">
        <f>IF(SPX[[#This Row],[Current Value]]&gt;0,1,0)</f>
        <v>0</v>
      </c>
      <c r="M216" s="34">
        <f ca="1">IFERROR(SPX[[#This Row],[Invested]]+OFFSET(SPX[[#This Row],[Invested]],-1,,,6),0)</f>
        <v>0</v>
      </c>
    </row>
    <row r="217" spans="1:13" x14ac:dyDescent="0.25">
      <c r="A217" t="s">
        <v>6</v>
      </c>
      <c r="B217" s="37">
        <v>24807</v>
      </c>
      <c r="C217" s="1">
        <v>94</v>
      </c>
      <c r="D217" s="1">
        <v>96.900002000000001</v>
      </c>
      <c r="E217" s="1">
        <v>93.410004000000001</v>
      </c>
      <c r="F217" s="1">
        <v>96.470000999999996</v>
      </c>
      <c r="G217">
        <f>IFERROR(IF(SPX[[#This Row],[Date]]=StartMonth,InvtTime*12,IF(G216&gt;0,G216-1,0)),0)</f>
        <v>0</v>
      </c>
      <c r="H217" s="2">
        <f>IF(SPX[[#This Row],[Count]]&gt;0,ROUND(AmountPerYear/12,2),0)</f>
        <v>0</v>
      </c>
      <c r="I217" s="1">
        <f>SPX[[#This Row],[Invested]]/SPX[[#This Row],[Close]]</f>
        <v>0</v>
      </c>
      <c r="J217" s="1">
        <f>SUM(I$2:I217)</f>
        <v>0</v>
      </c>
      <c r="K217" s="32">
        <f>+SPX[[#This Row],[Cumulated Shares]]*SPX[[#This Row],[Close]]</f>
        <v>0</v>
      </c>
      <c r="L217">
        <f>IF(SPX[[#This Row],[Current Value]]&gt;0,1,0)</f>
        <v>0</v>
      </c>
      <c r="M217" s="34">
        <f ca="1">IFERROR(SPX[[#This Row],[Invested]]+OFFSET(SPX[[#This Row],[Invested]],-1,,,6),0)</f>
        <v>0</v>
      </c>
    </row>
    <row r="218" spans="1:13" x14ac:dyDescent="0.25">
      <c r="A218" t="s">
        <v>6</v>
      </c>
      <c r="B218" s="37">
        <v>24838</v>
      </c>
      <c r="C218" s="1">
        <v>96.470000999999996</v>
      </c>
      <c r="D218" s="1">
        <v>97.839995999999999</v>
      </c>
      <c r="E218" s="1">
        <v>91.269997000000004</v>
      </c>
      <c r="F218" s="1">
        <v>92.239998</v>
      </c>
      <c r="G218">
        <f>IFERROR(IF(SPX[[#This Row],[Date]]=StartMonth,InvtTime*12,IF(G217&gt;0,G217-1,0)),0)</f>
        <v>0</v>
      </c>
      <c r="H218" s="2">
        <f>IF(SPX[[#This Row],[Count]]&gt;0,ROUND(AmountPerYear/12,2),0)</f>
        <v>0</v>
      </c>
      <c r="I218" s="1">
        <f>SPX[[#This Row],[Invested]]/SPX[[#This Row],[Close]]</f>
        <v>0</v>
      </c>
      <c r="J218" s="1">
        <f>SUM(I$2:I218)</f>
        <v>0</v>
      </c>
      <c r="K218" s="32">
        <f>+SPX[[#This Row],[Cumulated Shares]]*SPX[[#This Row],[Close]]</f>
        <v>0</v>
      </c>
      <c r="L218">
        <f>IF(SPX[[#This Row],[Current Value]]&gt;0,1,0)</f>
        <v>0</v>
      </c>
      <c r="M218" s="34">
        <f ca="1">IFERROR(SPX[[#This Row],[Invested]]+OFFSET(SPX[[#This Row],[Invested]],-1,,,6),0)</f>
        <v>0</v>
      </c>
    </row>
    <row r="219" spans="1:13" x14ac:dyDescent="0.25">
      <c r="A219" t="s">
        <v>6</v>
      </c>
      <c r="B219" s="37">
        <v>24869</v>
      </c>
      <c r="C219" s="1">
        <v>92.239998</v>
      </c>
      <c r="D219" s="1">
        <v>93.440002000000007</v>
      </c>
      <c r="E219" s="1">
        <v>86.730002999999996</v>
      </c>
      <c r="F219" s="1">
        <v>89.360000999999997</v>
      </c>
      <c r="G219">
        <f>IFERROR(IF(SPX[[#This Row],[Date]]=StartMonth,InvtTime*12,IF(G218&gt;0,G218-1,0)),0)</f>
        <v>0</v>
      </c>
      <c r="H219" s="2">
        <f>IF(SPX[[#This Row],[Count]]&gt;0,ROUND(AmountPerYear/12,2),0)</f>
        <v>0</v>
      </c>
      <c r="I219" s="1">
        <f>SPX[[#This Row],[Invested]]/SPX[[#This Row],[Close]]</f>
        <v>0</v>
      </c>
      <c r="J219" s="1">
        <f>SUM(I$2:I219)</f>
        <v>0</v>
      </c>
      <c r="K219" s="32">
        <f>+SPX[[#This Row],[Cumulated Shares]]*SPX[[#This Row],[Close]]</f>
        <v>0</v>
      </c>
      <c r="L219">
        <f>IF(SPX[[#This Row],[Current Value]]&gt;0,1,0)</f>
        <v>0</v>
      </c>
      <c r="M219" s="34">
        <f ca="1">IFERROR(SPX[[#This Row],[Invested]]+OFFSET(SPX[[#This Row],[Invested]],-1,,,6),0)</f>
        <v>0</v>
      </c>
    </row>
    <row r="220" spans="1:13" x14ac:dyDescent="0.25">
      <c r="A220" t="s">
        <v>6</v>
      </c>
      <c r="B220" s="37">
        <v>24898</v>
      </c>
      <c r="C220" s="1">
        <v>89.360000999999997</v>
      </c>
      <c r="D220" s="1">
        <v>91.089995999999999</v>
      </c>
      <c r="E220" s="1">
        <v>86.989998</v>
      </c>
      <c r="F220" s="1">
        <v>90.199996999999996</v>
      </c>
      <c r="G220">
        <f>IFERROR(IF(SPX[[#This Row],[Date]]=StartMonth,InvtTime*12,IF(G219&gt;0,G219-1,0)),0)</f>
        <v>0</v>
      </c>
      <c r="H220" s="2">
        <f>IF(SPX[[#This Row],[Count]]&gt;0,ROUND(AmountPerYear/12,2),0)</f>
        <v>0</v>
      </c>
      <c r="I220" s="1">
        <f>SPX[[#This Row],[Invested]]/SPX[[#This Row],[Close]]</f>
        <v>0</v>
      </c>
      <c r="J220" s="1">
        <f>SUM(I$2:I220)</f>
        <v>0</v>
      </c>
      <c r="K220" s="32">
        <f>+SPX[[#This Row],[Cumulated Shares]]*SPX[[#This Row],[Close]]</f>
        <v>0</v>
      </c>
      <c r="L220">
        <f>IF(SPX[[#This Row],[Current Value]]&gt;0,1,0)</f>
        <v>0</v>
      </c>
      <c r="M220" s="34">
        <f ca="1">IFERROR(SPX[[#This Row],[Invested]]+OFFSET(SPX[[#This Row],[Invested]],-1,,,6),0)</f>
        <v>0</v>
      </c>
    </row>
    <row r="221" spans="1:13" x14ac:dyDescent="0.25">
      <c r="A221" t="s">
        <v>6</v>
      </c>
      <c r="B221" s="37">
        <v>24929</v>
      </c>
      <c r="C221" s="1">
        <v>91.110000999999997</v>
      </c>
      <c r="D221" s="1">
        <v>98.610000999999997</v>
      </c>
      <c r="E221" s="1">
        <v>91.110000999999997</v>
      </c>
      <c r="F221" s="1">
        <v>97.459998999999996</v>
      </c>
      <c r="G221">
        <f>IFERROR(IF(SPX[[#This Row],[Date]]=StartMonth,InvtTime*12,IF(G220&gt;0,G220-1,0)),0)</f>
        <v>0</v>
      </c>
      <c r="H221" s="2">
        <f>IF(SPX[[#This Row],[Count]]&gt;0,ROUND(AmountPerYear/12,2),0)</f>
        <v>0</v>
      </c>
      <c r="I221" s="1">
        <f>SPX[[#This Row],[Invested]]/SPX[[#This Row],[Close]]</f>
        <v>0</v>
      </c>
      <c r="J221" s="1">
        <f>SUM(I$2:I221)</f>
        <v>0</v>
      </c>
      <c r="K221" s="32">
        <f>+SPX[[#This Row],[Cumulated Shares]]*SPX[[#This Row],[Close]]</f>
        <v>0</v>
      </c>
      <c r="L221">
        <f>IF(SPX[[#This Row],[Current Value]]&gt;0,1,0)</f>
        <v>0</v>
      </c>
      <c r="M221" s="34">
        <f ca="1">IFERROR(SPX[[#This Row],[Invested]]+OFFSET(SPX[[#This Row],[Invested]],-1,,,6),0)</f>
        <v>0</v>
      </c>
    </row>
    <row r="222" spans="1:13" x14ac:dyDescent="0.25">
      <c r="A222" t="s">
        <v>6</v>
      </c>
      <c r="B222" s="37">
        <v>24959</v>
      </c>
      <c r="C222" s="1">
        <v>97.459998999999996</v>
      </c>
      <c r="D222" s="1">
        <v>100.19000200000001</v>
      </c>
      <c r="E222" s="1">
        <v>95.800003000000004</v>
      </c>
      <c r="F222" s="1">
        <v>98.68</v>
      </c>
      <c r="G222">
        <f>IFERROR(IF(SPX[[#This Row],[Date]]=StartMonth,InvtTime*12,IF(G221&gt;0,G221-1,0)),0)</f>
        <v>0</v>
      </c>
      <c r="H222" s="2">
        <f>IF(SPX[[#This Row],[Count]]&gt;0,ROUND(AmountPerYear/12,2),0)</f>
        <v>0</v>
      </c>
      <c r="I222" s="1">
        <f>SPX[[#This Row],[Invested]]/SPX[[#This Row],[Close]]</f>
        <v>0</v>
      </c>
      <c r="J222" s="1">
        <f>SUM(I$2:I222)</f>
        <v>0</v>
      </c>
      <c r="K222" s="32">
        <f>+SPX[[#This Row],[Cumulated Shares]]*SPX[[#This Row],[Close]]</f>
        <v>0</v>
      </c>
      <c r="L222">
        <f>IF(SPX[[#This Row],[Current Value]]&gt;0,1,0)</f>
        <v>0</v>
      </c>
      <c r="M222" s="34">
        <f ca="1">IFERROR(SPX[[#This Row],[Invested]]+OFFSET(SPX[[#This Row],[Invested]],-1,,,6),0)</f>
        <v>0</v>
      </c>
    </row>
    <row r="223" spans="1:13" x14ac:dyDescent="0.25">
      <c r="A223" t="s">
        <v>6</v>
      </c>
      <c r="B223" s="37">
        <v>24990</v>
      </c>
      <c r="C223" s="1">
        <v>98.720000999999996</v>
      </c>
      <c r="D223" s="1">
        <v>102.839996</v>
      </c>
      <c r="E223" s="1">
        <v>98.720000999999996</v>
      </c>
      <c r="F223" s="1">
        <v>99.580001999999993</v>
      </c>
      <c r="G223">
        <f>IFERROR(IF(SPX[[#This Row],[Date]]=StartMonth,InvtTime*12,IF(G222&gt;0,G222-1,0)),0)</f>
        <v>0</v>
      </c>
      <c r="H223" s="2">
        <f>IF(SPX[[#This Row],[Count]]&gt;0,ROUND(AmountPerYear/12,2),0)</f>
        <v>0</v>
      </c>
      <c r="I223" s="1">
        <f>SPX[[#This Row],[Invested]]/SPX[[#This Row],[Close]]</f>
        <v>0</v>
      </c>
      <c r="J223" s="1">
        <f>SUM(I$2:I223)</f>
        <v>0</v>
      </c>
      <c r="K223" s="32">
        <f>+SPX[[#This Row],[Cumulated Shares]]*SPX[[#This Row],[Close]]</f>
        <v>0</v>
      </c>
      <c r="L223">
        <f>IF(SPX[[#This Row],[Current Value]]&gt;0,1,0)</f>
        <v>0</v>
      </c>
      <c r="M223" s="34">
        <f ca="1">IFERROR(SPX[[#This Row],[Invested]]+OFFSET(SPX[[#This Row],[Invested]],-1,,,6),0)</f>
        <v>0</v>
      </c>
    </row>
    <row r="224" spans="1:13" x14ac:dyDescent="0.25">
      <c r="A224" t="s">
        <v>6</v>
      </c>
      <c r="B224" s="37">
        <v>25020</v>
      </c>
      <c r="C224" s="1">
        <v>99.580001999999993</v>
      </c>
      <c r="D224" s="1">
        <v>103.66999800000001</v>
      </c>
      <c r="E224" s="1">
        <v>96.839995999999999</v>
      </c>
      <c r="F224" s="1">
        <v>97.739998</v>
      </c>
      <c r="G224">
        <f>IFERROR(IF(SPX[[#This Row],[Date]]=StartMonth,InvtTime*12,IF(G223&gt;0,G223-1,0)),0)</f>
        <v>0</v>
      </c>
      <c r="H224" s="2">
        <f>IF(SPX[[#This Row],[Count]]&gt;0,ROUND(AmountPerYear/12,2),0)</f>
        <v>0</v>
      </c>
      <c r="I224" s="1">
        <f>SPX[[#This Row],[Invested]]/SPX[[#This Row],[Close]]</f>
        <v>0</v>
      </c>
      <c r="J224" s="1">
        <f>SUM(I$2:I224)</f>
        <v>0</v>
      </c>
      <c r="K224" s="32">
        <f>+SPX[[#This Row],[Cumulated Shares]]*SPX[[#This Row],[Close]]</f>
        <v>0</v>
      </c>
      <c r="L224">
        <f>IF(SPX[[#This Row],[Current Value]]&gt;0,1,0)</f>
        <v>0</v>
      </c>
      <c r="M224" s="34">
        <f ca="1">IFERROR(SPX[[#This Row],[Invested]]+OFFSET(SPX[[#This Row],[Invested]],-1,,,6),0)</f>
        <v>0</v>
      </c>
    </row>
    <row r="225" spans="1:13" x14ac:dyDescent="0.25">
      <c r="A225" t="s">
        <v>6</v>
      </c>
      <c r="B225" s="37">
        <v>25051</v>
      </c>
      <c r="C225" s="1">
        <v>97.739998</v>
      </c>
      <c r="D225" s="1">
        <v>99.669998000000007</v>
      </c>
      <c r="E225" s="1">
        <v>95.790001000000004</v>
      </c>
      <c r="F225" s="1">
        <v>98.860000999999997</v>
      </c>
      <c r="G225">
        <f>IFERROR(IF(SPX[[#This Row],[Date]]=StartMonth,InvtTime*12,IF(G224&gt;0,G224-1,0)),0)</f>
        <v>0</v>
      </c>
      <c r="H225" s="2">
        <f>IF(SPX[[#This Row],[Count]]&gt;0,ROUND(AmountPerYear/12,2),0)</f>
        <v>0</v>
      </c>
      <c r="I225" s="1">
        <f>SPX[[#This Row],[Invested]]/SPX[[#This Row],[Close]]</f>
        <v>0</v>
      </c>
      <c r="J225" s="1">
        <f>SUM(I$2:I225)</f>
        <v>0</v>
      </c>
      <c r="K225" s="32">
        <f>+SPX[[#This Row],[Cumulated Shares]]*SPX[[#This Row],[Close]]</f>
        <v>0</v>
      </c>
      <c r="L225">
        <f>IF(SPX[[#This Row],[Current Value]]&gt;0,1,0)</f>
        <v>0</v>
      </c>
      <c r="M225" s="34">
        <f ca="1">IFERROR(SPX[[#This Row],[Invested]]+OFFSET(SPX[[#This Row],[Invested]],-1,,,6),0)</f>
        <v>0</v>
      </c>
    </row>
    <row r="226" spans="1:13" x14ac:dyDescent="0.25">
      <c r="A226" t="s">
        <v>6</v>
      </c>
      <c r="B226" s="37">
        <v>25082</v>
      </c>
      <c r="C226" s="1">
        <v>98.860000999999997</v>
      </c>
      <c r="D226" s="1">
        <v>103.629997</v>
      </c>
      <c r="E226" s="1">
        <v>98.309997999999993</v>
      </c>
      <c r="F226" s="1">
        <v>102.66999800000001</v>
      </c>
      <c r="G226">
        <f>IFERROR(IF(SPX[[#This Row],[Date]]=StartMonth,InvtTime*12,IF(G225&gt;0,G225-1,0)),0)</f>
        <v>0</v>
      </c>
      <c r="H226" s="2">
        <f>IF(SPX[[#This Row],[Count]]&gt;0,ROUND(AmountPerYear/12,2),0)</f>
        <v>0</v>
      </c>
      <c r="I226" s="1">
        <f>SPX[[#This Row],[Invested]]/SPX[[#This Row],[Close]]</f>
        <v>0</v>
      </c>
      <c r="J226" s="1">
        <f>SUM(I$2:I226)</f>
        <v>0</v>
      </c>
      <c r="K226" s="32">
        <f>+SPX[[#This Row],[Cumulated Shares]]*SPX[[#This Row],[Close]]</f>
        <v>0</v>
      </c>
      <c r="L226">
        <f>IF(SPX[[#This Row],[Current Value]]&gt;0,1,0)</f>
        <v>0</v>
      </c>
      <c r="M226" s="34">
        <f ca="1">IFERROR(SPX[[#This Row],[Invested]]+OFFSET(SPX[[#This Row],[Invested]],-1,,,6),0)</f>
        <v>0</v>
      </c>
    </row>
    <row r="227" spans="1:13" x14ac:dyDescent="0.25">
      <c r="A227" t="s">
        <v>6</v>
      </c>
      <c r="B227" s="37">
        <v>25112</v>
      </c>
      <c r="C227" s="1">
        <v>102.66999800000001</v>
      </c>
      <c r="D227" s="1">
        <v>105.779999</v>
      </c>
      <c r="E227" s="1">
        <v>101.800003</v>
      </c>
      <c r="F227" s="1">
        <v>103.410004</v>
      </c>
      <c r="G227">
        <f>IFERROR(IF(SPX[[#This Row],[Date]]=StartMonth,InvtTime*12,IF(G226&gt;0,G226-1,0)),0)</f>
        <v>0</v>
      </c>
      <c r="H227" s="2">
        <f>IF(SPX[[#This Row],[Count]]&gt;0,ROUND(AmountPerYear/12,2),0)</f>
        <v>0</v>
      </c>
      <c r="I227" s="1">
        <f>SPX[[#This Row],[Invested]]/SPX[[#This Row],[Close]]</f>
        <v>0</v>
      </c>
      <c r="J227" s="1">
        <f>SUM(I$2:I227)</f>
        <v>0</v>
      </c>
      <c r="K227" s="32">
        <f>+SPX[[#This Row],[Cumulated Shares]]*SPX[[#This Row],[Close]]</f>
        <v>0</v>
      </c>
      <c r="L227">
        <f>IF(SPX[[#This Row],[Current Value]]&gt;0,1,0)</f>
        <v>0</v>
      </c>
      <c r="M227" s="34">
        <f ca="1">IFERROR(SPX[[#This Row],[Invested]]+OFFSET(SPX[[#This Row],[Invested]],-1,,,6),0)</f>
        <v>0</v>
      </c>
    </row>
    <row r="228" spans="1:13" x14ac:dyDescent="0.25">
      <c r="A228" t="s">
        <v>6</v>
      </c>
      <c r="B228" s="37">
        <v>25143</v>
      </c>
      <c r="C228" s="1">
        <v>103.410004</v>
      </c>
      <c r="D228" s="1">
        <v>109.089996</v>
      </c>
      <c r="E228" s="1">
        <v>101.849998</v>
      </c>
      <c r="F228" s="1">
        <v>108.370003</v>
      </c>
      <c r="G228">
        <f>IFERROR(IF(SPX[[#This Row],[Date]]=StartMonth,InvtTime*12,IF(G227&gt;0,G227-1,0)),0)</f>
        <v>0</v>
      </c>
      <c r="H228" s="2">
        <f>IF(SPX[[#This Row],[Count]]&gt;0,ROUND(AmountPerYear/12,2),0)</f>
        <v>0</v>
      </c>
      <c r="I228" s="1">
        <f>SPX[[#This Row],[Invested]]/SPX[[#This Row],[Close]]</f>
        <v>0</v>
      </c>
      <c r="J228" s="1">
        <f>SUM(I$2:I228)</f>
        <v>0</v>
      </c>
      <c r="K228" s="32">
        <f>+SPX[[#This Row],[Cumulated Shares]]*SPX[[#This Row],[Close]]</f>
        <v>0</v>
      </c>
      <c r="L228">
        <f>IF(SPX[[#This Row],[Current Value]]&gt;0,1,0)</f>
        <v>0</v>
      </c>
      <c r="M228" s="34">
        <f ca="1">IFERROR(SPX[[#This Row],[Invested]]+OFFSET(SPX[[#This Row],[Invested]],-1,,,6),0)</f>
        <v>0</v>
      </c>
    </row>
    <row r="229" spans="1:13" x14ac:dyDescent="0.25">
      <c r="A229" t="s">
        <v>6</v>
      </c>
      <c r="B229" s="37">
        <v>25173</v>
      </c>
      <c r="C229" s="1">
        <v>108.370003</v>
      </c>
      <c r="D229" s="1">
        <v>109.370003</v>
      </c>
      <c r="E229" s="1">
        <v>102.980003</v>
      </c>
      <c r="F229" s="1">
        <v>103.860001</v>
      </c>
      <c r="G229">
        <f>IFERROR(IF(SPX[[#This Row],[Date]]=StartMonth,InvtTime*12,IF(G228&gt;0,G228-1,0)),0)</f>
        <v>0</v>
      </c>
      <c r="H229" s="2">
        <f>IF(SPX[[#This Row],[Count]]&gt;0,ROUND(AmountPerYear/12,2),0)</f>
        <v>0</v>
      </c>
      <c r="I229" s="1">
        <f>SPX[[#This Row],[Invested]]/SPX[[#This Row],[Close]]</f>
        <v>0</v>
      </c>
      <c r="J229" s="1">
        <f>SUM(I$2:I229)</f>
        <v>0</v>
      </c>
      <c r="K229" s="32">
        <f>+SPX[[#This Row],[Cumulated Shares]]*SPX[[#This Row],[Close]]</f>
        <v>0</v>
      </c>
      <c r="L229">
        <f>IF(SPX[[#This Row],[Current Value]]&gt;0,1,0)</f>
        <v>0</v>
      </c>
      <c r="M229" s="34">
        <f ca="1">IFERROR(SPX[[#This Row],[Invested]]+OFFSET(SPX[[#This Row],[Invested]],-1,,,6),0)</f>
        <v>0</v>
      </c>
    </row>
    <row r="230" spans="1:13" x14ac:dyDescent="0.25">
      <c r="A230" t="s">
        <v>6</v>
      </c>
      <c r="B230" s="37">
        <v>25204</v>
      </c>
      <c r="C230" s="1">
        <v>103.860001</v>
      </c>
      <c r="D230" s="1">
        <v>104.870003</v>
      </c>
      <c r="E230" s="1">
        <v>96.629997000000003</v>
      </c>
      <c r="F230" s="1">
        <v>103.010002</v>
      </c>
      <c r="G230">
        <f>IFERROR(IF(SPX[[#This Row],[Date]]=StartMonth,InvtTime*12,IF(G229&gt;0,G229-1,0)),0)</f>
        <v>0</v>
      </c>
      <c r="H230" s="2">
        <f>IF(SPX[[#This Row],[Count]]&gt;0,ROUND(AmountPerYear/12,2),0)</f>
        <v>0</v>
      </c>
      <c r="I230" s="1">
        <f>SPX[[#This Row],[Invested]]/SPX[[#This Row],[Close]]</f>
        <v>0</v>
      </c>
      <c r="J230" s="1">
        <f>SUM(I$2:I230)</f>
        <v>0</v>
      </c>
      <c r="K230" s="32">
        <f>+SPX[[#This Row],[Cumulated Shares]]*SPX[[#This Row],[Close]]</f>
        <v>0</v>
      </c>
      <c r="L230">
        <f>IF(SPX[[#This Row],[Current Value]]&gt;0,1,0)</f>
        <v>0</v>
      </c>
      <c r="M230" s="34">
        <f ca="1">IFERROR(SPX[[#This Row],[Invested]]+OFFSET(SPX[[#This Row],[Invested]],-1,,,6),0)</f>
        <v>0</v>
      </c>
    </row>
    <row r="231" spans="1:13" x14ac:dyDescent="0.25">
      <c r="A231" t="s">
        <v>6</v>
      </c>
      <c r="B231" s="37">
        <v>25235</v>
      </c>
      <c r="C231" s="1">
        <v>103.010002</v>
      </c>
      <c r="D231" s="1">
        <v>104.610001</v>
      </c>
      <c r="E231" s="1">
        <v>97.360000999999997</v>
      </c>
      <c r="F231" s="1">
        <v>98.129997000000003</v>
      </c>
      <c r="G231">
        <f>IFERROR(IF(SPX[[#This Row],[Date]]=StartMonth,InvtTime*12,IF(G230&gt;0,G230-1,0)),0)</f>
        <v>0</v>
      </c>
      <c r="H231" s="2">
        <f>IF(SPX[[#This Row],[Count]]&gt;0,ROUND(AmountPerYear/12,2),0)</f>
        <v>0</v>
      </c>
      <c r="I231" s="1">
        <f>SPX[[#This Row],[Invested]]/SPX[[#This Row],[Close]]</f>
        <v>0</v>
      </c>
      <c r="J231" s="1">
        <f>SUM(I$2:I231)</f>
        <v>0</v>
      </c>
      <c r="K231" s="32">
        <f>+SPX[[#This Row],[Cumulated Shares]]*SPX[[#This Row],[Close]]</f>
        <v>0</v>
      </c>
      <c r="L231">
        <f>IF(SPX[[#This Row],[Current Value]]&gt;0,1,0)</f>
        <v>0</v>
      </c>
      <c r="M231" s="34">
        <f ca="1">IFERROR(SPX[[#This Row],[Invested]]+OFFSET(SPX[[#This Row],[Invested]],-1,,,6),0)</f>
        <v>0</v>
      </c>
    </row>
    <row r="232" spans="1:13" x14ac:dyDescent="0.25">
      <c r="A232" t="s">
        <v>6</v>
      </c>
      <c r="B232" s="37">
        <v>25263</v>
      </c>
      <c r="C232" s="1">
        <v>98.129997000000003</v>
      </c>
      <c r="D232" s="1">
        <v>102.349998</v>
      </c>
      <c r="E232" s="1">
        <v>97.059997999999993</v>
      </c>
      <c r="F232" s="1">
        <v>101.510002</v>
      </c>
      <c r="G232">
        <f>IFERROR(IF(SPX[[#This Row],[Date]]=StartMonth,InvtTime*12,IF(G231&gt;0,G231-1,0)),0)</f>
        <v>0</v>
      </c>
      <c r="H232" s="2">
        <f>IF(SPX[[#This Row],[Count]]&gt;0,ROUND(AmountPerYear/12,2),0)</f>
        <v>0</v>
      </c>
      <c r="I232" s="1">
        <f>SPX[[#This Row],[Invested]]/SPX[[#This Row],[Close]]</f>
        <v>0</v>
      </c>
      <c r="J232" s="1">
        <f>SUM(I$2:I232)</f>
        <v>0</v>
      </c>
      <c r="K232" s="32">
        <f>+SPX[[#This Row],[Cumulated Shares]]*SPX[[#This Row],[Close]]</f>
        <v>0</v>
      </c>
      <c r="L232">
        <f>IF(SPX[[#This Row],[Current Value]]&gt;0,1,0)</f>
        <v>0</v>
      </c>
      <c r="M232" s="34">
        <f ca="1">IFERROR(SPX[[#This Row],[Invested]]+OFFSET(SPX[[#This Row],[Invested]],-1,,,6),0)</f>
        <v>0</v>
      </c>
    </row>
    <row r="233" spans="1:13" x14ac:dyDescent="0.25">
      <c r="A233" t="s">
        <v>6</v>
      </c>
      <c r="B233" s="37">
        <v>25294</v>
      </c>
      <c r="C233" s="1">
        <v>101.510002</v>
      </c>
      <c r="D233" s="1">
        <v>104.55999799999999</v>
      </c>
      <c r="E233" s="1">
        <v>99.080001999999993</v>
      </c>
      <c r="F233" s="1">
        <v>103.69000200000001</v>
      </c>
      <c r="G233">
        <f>IFERROR(IF(SPX[[#This Row],[Date]]=StartMonth,InvtTime*12,IF(G232&gt;0,G232-1,0)),0)</f>
        <v>0</v>
      </c>
      <c r="H233" s="2">
        <f>IF(SPX[[#This Row],[Count]]&gt;0,ROUND(AmountPerYear/12,2),0)</f>
        <v>0</v>
      </c>
      <c r="I233" s="1">
        <f>SPX[[#This Row],[Invested]]/SPX[[#This Row],[Close]]</f>
        <v>0</v>
      </c>
      <c r="J233" s="1">
        <f>SUM(I$2:I233)</f>
        <v>0</v>
      </c>
      <c r="K233" s="32">
        <f>+SPX[[#This Row],[Cumulated Shares]]*SPX[[#This Row],[Close]]</f>
        <v>0</v>
      </c>
      <c r="L233">
        <f>IF(SPX[[#This Row],[Current Value]]&gt;0,1,0)</f>
        <v>0</v>
      </c>
      <c r="M233" s="34">
        <f ca="1">IFERROR(SPX[[#This Row],[Invested]]+OFFSET(SPX[[#This Row],[Invested]],-1,,,6),0)</f>
        <v>0</v>
      </c>
    </row>
    <row r="234" spans="1:13" x14ac:dyDescent="0.25">
      <c r="A234" t="s">
        <v>6</v>
      </c>
      <c r="B234" s="37">
        <v>25324</v>
      </c>
      <c r="C234" s="1">
        <v>103.69000200000001</v>
      </c>
      <c r="D234" s="1">
        <v>106.739998</v>
      </c>
      <c r="E234" s="1">
        <v>102.290001</v>
      </c>
      <c r="F234" s="1">
        <v>103.459999</v>
      </c>
      <c r="G234">
        <f>IFERROR(IF(SPX[[#This Row],[Date]]=StartMonth,InvtTime*12,IF(G233&gt;0,G233-1,0)),0)</f>
        <v>0</v>
      </c>
      <c r="H234" s="2">
        <f>IF(SPX[[#This Row],[Count]]&gt;0,ROUND(AmountPerYear/12,2),0)</f>
        <v>0</v>
      </c>
      <c r="I234" s="1">
        <f>SPX[[#This Row],[Invested]]/SPX[[#This Row],[Close]]</f>
        <v>0</v>
      </c>
      <c r="J234" s="1">
        <f>SUM(I$2:I234)</f>
        <v>0</v>
      </c>
      <c r="K234" s="32">
        <f>+SPX[[#This Row],[Cumulated Shares]]*SPX[[#This Row],[Close]]</f>
        <v>0</v>
      </c>
      <c r="L234">
        <f>IF(SPX[[#This Row],[Current Value]]&gt;0,1,0)</f>
        <v>0</v>
      </c>
      <c r="M234" s="34">
        <f ca="1">IFERROR(SPX[[#This Row],[Invested]]+OFFSET(SPX[[#This Row],[Invested]],-1,,,6),0)</f>
        <v>0</v>
      </c>
    </row>
    <row r="235" spans="1:13" x14ac:dyDescent="0.25">
      <c r="A235" t="s">
        <v>6</v>
      </c>
      <c r="B235" s="37">
        <v>25355</v>
      </c>
      <c r="C235" s="1">
        <v>103.459999</v>
      </c>
      <c r="D235" s="1">
        <v>103.75</v>
      </c>
      <c r="E235" s="1">
        <v>95.209998999999996</v>
      </c>
      <c r="F235" s="1">
        <v>97.709998999999996</v>
      </c>
      <c r="G235">
        <f>IFERROR(IF(SPX[[#This Row],[Date]]=StartMonth,InvtTime*12,IF(G234&gt;0,G234-1,0)),0)</f>
        <v>0</v>
      </c>
      <c r="H235" s="2">
        <f>IF(SPX[[#This Row],[Count]]&gt;0,ROUND(AmountPerYear/12,2),0)</f>
        <v>0</v>
      </c>
      <c r="I235" s="1">
        <f>SPX[[#This Row],[Invested]]/SPX[[#This Row],[Close]]</f>
        <v>0</v>
      </c>
      <c r="J235" s="1">
        <f>SUM(I$2:I235)</f>
        <v>0</v>
      </c>
      <c r="K235" s="32">
        <f>+SPX[[#This Row],[Cumulated Shares]]*SPX[[#This Row],[Close]]</f>
        <v>0</v>
      </c>
      <c r="L235">
        <f>IF(SPX[[#This Row],[Current Value]]&gt;0,1,0)</f>
        <v>0</v>
      </c>
      <c r="M235" s="34">
        <f ca="1">IFERROR(SPX[[#This Row],[Invested]]+OFFSET(SPX[[#This Row],[Invested]],-1,,,6),0)</f>
        <v>0</v>
      </c>
    </row>
    <row r="236" spans="1:13" x14ac:dyDescent="0.25">
      <c r="A236" t="s">
        <v>6</v>
      </c>
      <c r="B236" s="37">
        <v>25385</v>
      </c>
      <c r="C236" s="1">
        <v>97.709998999999996</v>
      </c>
      <c r="D236" s="1">
        <v>100.33000199999999</v>
      </c>
      <c r="E236" s="1">
        <v>88.040001000000004</v>
      </c>
      <c r="F236" s="1">
        <v>91.830001999999993</v>
      </c>
      <c r="G236">
        <f>IFERROR(IF(SPX[[#This Row],[Date]]=StartMonth,InvtTime*12,IF(G235&gt;0,G235-1,0)),0)</f>
        <v>0</v>
      </c>
      <c r="H236" s="2">
        <f>IF(SPX[[#This Row],[Count]]&gt;0,ROUND(AmountPerYear/12,2),0)</f>
        <v>0</v>
      </c>
      <c r="I236" s="1">
        <f>SPX[[#This Row],[Invested]]/SPX[[#This Row],[Close]]</f>
        <v>0</v>
      </c>
      <c r="J236" s="1">
        <f>SUM(I$2:I236)</f>
        <v>0</v>
      </c>
      <c r="K236" s="32">
        <f>+SPX[[#This Row],[Cumulated Shares]]*SPX[[#This Row],[Close]]</f>
        <v>0</v>
      </c>
      <c r="L236">
        <f>IF(SPX[[#This Row],[Current Value]]&gt;0,1,0)</f>
        <v>0</v>
      </c>
      <c r="M236" s="34">
        <f ca="1">IFERROR(SPX[[#This Row],[Invested]]+OFFSET(SPX[[#This Row],[Invested]],-1,,,6),0)</f>
        <v>0</v>
      </c>
    </row>
    <row r="237" spans="1:13" x14ac:dyDescent="0.25">
      <c r="A237" t="s">
        <v>6</v>
      </c>
      <c r="B237" s="37">
        <v>25416</v>
      </c>
      <c r="C237" s="1">
        <v>91.919998000000007</v>
      </c>
      <c r="D237" s="1">
        <v>96.43</v>
      </c>
      <c r="E237" s="1">
        <v>91.480002999999996</v>
      </c>
      <c r="F237" s="1">
        <v>95.510002</v>
      </c>
      <c r="G237">
        <f>IFERROR(IF(SPX[[#This Row],[Date]]=StartMonth,InvtTime*12,IF(G236&gt;0,G236-1,0)),0)</f>
        <v>0</v>
      </c>
      <c r="H237" s="2">
        <f>IF(SPX[[#This Row],[Count]]&gt;0,ROUND(AmountPerYear/12,2),0)</f>
        <v>0</v>
      </c>
      <c r="I237" s="1">
        <f>SPX[[#This Row],[Invested]]/SPX[[#This Row],[Close]]</f>
        <v>0</v>
      </c>
      <c r="J237" s="1">
        <f>SUM(I$2:I237)</f>
        <v>0</v>
      </c>
      <c r="K237" s="32">
        <f>+SPX[[#This Row],[Cumulated Shares]]*SPX[[#This Row],[Close]]</f>
        <v>0</v>
      </c>
      <c r="L237">
        <f>IF(SPX[[#This Row],[Current Value]]&gt;0,1,0)</f>
        <v>0</v>
      </c>
      <c r="M237" s="34">
        <f ca="1">IFERROR(SPX[[#This Row],[Invested]]+OFFSET(SPX[[#This Row],[Invested]],-1,,,6),0)</f>
        <v>0</v>
      </c>
    </row>
    <row r="238" spans="1:13" x14ac:dyDescent="0.25">
      <c r="A238" t="s">
        <v>6</v>
      </c>
      <c r="B238" s="37">
        <v>25447</v>
      </c>
      <c r="C238" s="1">
        <v>95.510002</v>
      </c>
      <c r="D238" s="1">
        <v>96.620002999999997</v>
      </c>
      <c r="E238" s="1">
        <v>91.769997000000004</v>
      </c>
      <c r="F238" s="1">
        <v>93.120002999999997</v>
      </c>
      <c r="G238">
        <f>IFERROR(IF(SPX[[#This Row],[Date]]=StartMonth,InvtTime*12,IF(G237&gt;0,G237-1,0)),0)</f>
        <v>0</v>
      </c>
      <c r="H238" s="2">
        <f>IF(SPX[[#This Row],[Count]]&gt;0,ROUND(AmountPerYear/12,2),0)</f>
        <v>0</v>
      </c>
      <c r="I238" s="1">
        <f>SPX[[#This Row],[Invested]]/SPX[[#This Row],[Close]]</f>
        <v>0</v>
      </c>
      <c r="J238" s="1">
        <f>SUM(I$2:I238)</f>
        <v>0</v>
      </c>
      <c r="K238" s="32">
        <f>+SPX[[#This Row],[Cumulated Shares]]*SPX[[#This Row],[Close]]</f>
        <v>0</v>
      </c>
      <c r="L238">
        <f>IF(SPX[[#This Row],[Current Value]]&gt;0,1,0)</f>
        <v>0</v>
      </c>
      <c r="M238" s="34">
        <f ca="1">IFERROR(SPX[[#This Row],[Invested]]+OFFSET(SPX[[#This Row],[Invested]],-1,,,6),0)</f>
        <v>0</v>
      </c>
    </row>
    <row r="239" spans="1:13" x14ac:dyDescent="0.25">
      <c r="A239" t="s">
        <v>6</v>
      </c>
      <c r="B239" s="37">
        <v>25477</v>
      </c>
      <c r="C239" s="1">
        <v>93.120002999999997</v>
      </c>
      <c r="D239" s="1">
        <v>98.830001999999993</v>
      </c>
      <c r="E239" s="1">
        <v>91.660004000000001</v>
      </c>
      <c r="F239" s="1">
        <v>97.120002999999997</v>
      </c>
      <c r="G239">
        <f>IFERROR(IF(SPX[[#This Row],[Date]]=StartMonth,InvtTime*12,IF(G238&gt;0,G238-1,0)),0)</f>
        <v>0</v>
      </c>
      <c r="H239" s="2">
        <f>IF(SPX[[#This Row],[Count]]&gt;0,ROUND(AmountPerYear/12,2),0)</f>
        <v>0</v>
      </c>
      <c r="I239" s="1">
        <f>SPX[[#This Row],[Invested]]/SPX[[#This Row],[Close]]</f>
        <v>0</v>
      </c>
      <c r="J239" s="1">
        <f>SUM(I$2:I239)</f>
        <v>0</v>
      </c>
      <c r="K239" s="32">
        <f>+SPX[[#This Row],[Cumulated Shares]]*SPX[[#This Row],[Close]]</f>
        <v>0</v>
      </c>
      <c r="L239">
        <f>IF(SPX[[#This Row],[Current Value]]&gt;0,1,0)</f>
        <v>0</v>
      </c>
      <c r="M239" s="34">
        <f ca="1">IFERROR(SPX[[#This Row],[Invested]]+OFFSET(SPX[[#This Row],[Invested]],-1,,,6),0)</f>
        <v>0</v>
      </c>
    </row>
    <row r="240" spans="1:13" x14ac:dyDescent="0.25">
      <c r="A240" t="s">
        <v>6</v>
      </c>
      <c r="B240" s="37">
        <v>25508</v>
      </c>
      <c r="C240" s="1">
        <v>97.120002999999997</v>
      </c>
      <c r="D240" s="1">
        <v>99.230002999999996</v>
      </c>
      <c r="E240" s="1">
        <v>92.239998</v>
      </c>
      <c r="F240" s="1">
        <v>93.809997999999993</v>
      </c>
      <c r="G240">
        <f>IFERROR(IF(SPX[[#This Row],[Date]]=StartMonth,InvtTime*12,IF(G239&gt;0,G239-1,0)),0)</f>
        <v>0</v>
      </c>
      <c r="H240" s="2">
        <f>IF(SPX[[#This Row],[Count]]&gt;0,ROUND(AmountPerYear/12,2),0)</f>
        <v>0</v>
      </c>
      <c r="I240" s="1">
        <f>SPX[[#This Row],[Invested]]/SPX[[#This Row],[Close]]</f>
        <v>0</v>
      </c>
      <c r="J240" s="1">
        <f>SUM(I$2:I240)</f>
        <v>0</v>
      </c>
      <c r="K240" s="32">
        <f>+SPX[[#This Row],[Cumulated Shares]]*SPX[[#This Row],[Close]]</f>
        <v>0</v>
      </c>
      <c r="L240">
        <f>IF(SPX[[#This Row],[Current Value]]&gt;0,1,0)</f>
        <v>0</v>
      </c>
      <c r="M240" s="34">
        <f ca="1">IFERROR(SPX[[#This Row],[Invested]]+OFFSET(SPX[[#This Row],[Invested]],-1,,,6),0)</f>
        <v>0</v>
      </c>
    </row>
    <row r="241" spans="1:13" x14ac:dyDescent="0.25">
      <c r="A241" t="s">
        <v>6</v>
      </c>
      <c r="B241" s="37">
        <v>25538</v>
      </c>
      <c r="C241" s="1">
        <v>93.809997999999993</v>
      </c>
      <c r="D241" s="1">
        <v>94.470000999999996</v>
      </c>
      <c r="E241" s="1">
        <v>88.620002999999997</v>
      </c>
      <c r="F241" s="1">
        <v>92.059997999999993</v>
      </c>
      <c r="G241">
        <f>IFERROR(IF(SPX[[#This Row],[Date]]=StartMonth,InvtTime*12,IF(G240&gt;0,G240-1,0)),0)</f>
        <v>0</v>
      </c>
      <c r="H241" s="2">
        <f>IF(SPX[[#This Row],[Count]]&gt;0,ROUND(AmountPerYear/12,2),0)</f>
        <v>0</v>
      </c>
      <c r="I241" s="1">
        <f>SPX[[#This Row],[Invested]]/SPX[[#This Row],[Close]]</f>
        <v>0</v>
      </c>
      <c r="J241" s="1">
        <f>SUM(I$2:I241)</f>
        <v>0</v>
      </c>
      <c r="K241" s="32">
        <f>+SPX[[#This Row],[Cumulated Shares]]*SPX[[#This Row],[Close]]</f>
        <v>0</v>
      </c>
      <c r="L241">
        <f>IF(SPX[[#This Row],[Current Value]]&gt;0,1,0)</f>
        <v>0</v>
      </c>
      <c r="M241" s="34">
        <f ca="1">IFERROR(SPX[[#This Row],[Invested]]+OFFSET(SPX[[#This Row],[Invested]],-1,,,6),0)</f>
        <v>0</v>
      </c>
    </row>
    <row r="242" spans="1:13" x14ac:dyDescent="0.25">
      <c r="A242" t="s">
        <v>6</v>
      </c>
      <c r="B242" s="37">
        <v>25569</v>
      </c>
      <c r="C242" s="1">
        <v>92.059997999999993</v>
      </c>
      <c r="D242" s="1">
        <v>94.25</v>
      </c>
      <c r="E242" s="1">
        <v>84.419998000000007</v>
      </c>
      <c r="F242" s="1">
        <v>85.019997000000004</v>
      </c>
      <c r="G242">
        <f>IFERROR(IF(SPX[[#This Row],[Date]]=StartMonth,InvtTime*12,IF(G241&gt;0,G241-1,0)),0)</f>
        <v>0</v>
      </c>
      <c r="H242" s="2">
        <f>IF(SPX[[#This Row],[Count]]&gt;0,ROUND(AmountPerYear/12,2),0)</f>
        <v>0</v>
      </c>
      <c r="I242" s="1">
        <f>SPX[[#This Row],[Invested]]/SPX[[#This Row],[Close]]</f>
        <v>0</v>
      </c>
      <c r="J242" s="1">
        <f>SUM(I$2:I242)</f>
        <v>0</v>
      </c>
      <c r="K242" s="32">
        <f>+SPX[[#This Row],[Cumulated Shares]]*SPX[[#This Row],[Close]]</f>
        <v>0</v>
      </c>
      <c r="L242">
        <f>IF(SPX[[#This Row],[Current Value]]&gt;0,1,0)</f>
        <v>0</v>
      </c>
      <c r="M242" s="34">
        <f ca="1">IFERROR(SPX[[#This Row],[Invested]]+OFFSET(SPX[[#This Row],[Invested]],-1,,,6),0)</f>
        <v>0</v>
      </c>
    </row>
    <row r="243" spans="1:13" x14ac:dyDescent="0.25">
      <c r="A243" t="s">
        <v>6</v>
      </c>
      <c r="B243" s="37">
        <v>25600</v>
      </c>
      <c r="C243" s="1">
        <v>85.019997000000004</v>
      </c>
      <c r="D243" s="1">
        <v>90.330001999999993</v>
      </c>
      <c r="E243" s="1">
        <v>84.639999000000003</v>
      </c>
      <c r="F243" s="1">
        <v>89.5</v>
      </c>
      <c r="G243">
        <f>IFERROR(IF(SPX[[#This Row],[Date]]=StartMonth,InvtTime*12,IF(G242&gt;0,G242-1,0)),0)</f>
        <v>0</v>
      </c>
      <c r="H243" s="2">
        <f>IF(SPX[[#This Row],[Count]]&gt;0,ROUND(AmountPerYear/12,2),0)</f>
        <v>0</v>
      </c>
      <c r="I243" s="1">
        <f>SPX[[#This Row],[Invested]]/SPX[[#This Row],[Close]]</f>
        <v>0</v>
      </c>
      <c r="J243" s="1">
        <f>SUM(I$2:I243)</f>
        <v>0</v>
      </c>
      <c r="K243" s="32">
        <f>+SPX[[#This Row],[Cumulated Shares]]*SPX[[#This Row],[Close]]</f>
        <v>0</v>
      </c>
      <c r="L243">
        <f>IF(SPX[[#This Row],[Current Value]]&gt;0,1,0)</f>
        <v>0</v>
      </c>
      <c r="M243" s="34">
        <f ca="1">IFERROR(SPX[[#This Row],[Invested]]+OFFSET(SPX[[#This Row],[Invested]],-1,,,6),0)</f>
        <v>0</v>
      </c>
    </row>
    <row r="244" spans="1:13" x14ac:dyDescent="0.25">
      <c r="A244" t="s">
        <v>6</v>
      </c>
      <c r="B244" s="37">
        <v>25628</v>
      </c>
      <c r="C244" s="1">
        <v>89.5</v>
      </c>
      <c r="D244" s="1">
        <v>91.07</v>
      </c>
      <c r="E244" s="1">
        <v>86.190002000000007</v>
      </c>
      <c r="F244" s="1">
        <v>89.629997000000003</v>
      </c>
      <c r="G244">
        <f>IFERROR(IF(SPX[[#This Row],[Date]]=StartMonth,InvtTime*12,IF(G243&gt;0,G243-1,0)),0)</f>
        <v>0</v>
      </c>
      <c r="H244" s="2">
        <f>IF(SPX[[#This Row],[Count]]&gt;0,ROUND(AmountPerYear/12,2),0)</f>
        <v>0</v>
      </c>
      <c r="I244" s="1">
        <f>SPX[[#This Row],[Invested]]/SPX[[#This Row],[Close]]</f>
        <v>0</v>
      </c>
      <c r="J244" s="1">
        <f>SUM(I$2:I244)</f>
        <v>0</v>
      </c>
      <c r="K244" s="32">
        <f>+SPX[[#This Row],[Cumulated Shares]]*SPX[[#This Row],[Close]]</f>
        <v>0</v>
      </c>
      <c r="L244">
        <f>IF(SPX[[#This Row],[Current Value]]&gt;0,1,0)</f>
        <v>0</v>
      </c>
      <c r="M244" s="34">
        <f ca="1">IFERROR(SPX[[#This Row],[Invested]]+OFFSET(SPX[[#This Row],[Invested]],-1,,,6),0)</f>
        <v>0</v>
      </c>
    </row>
    <row r="245" spans="1:13" x14ac:dyDescent="0.25">
      <c r="A245" t="s">
        <v>6</v>
      </c>
      <c r="B245" s="37">
        <v>25659</v>
      </c>
      <c r="C245" s="1">
        <v>89.629997000000003</v>
      </c>
      <c r="D245" s="1">
        <v>90.699996999999996</v>
      </c>
      <c r="E245" s="1">
        <v>79.309997999999993</v>
      </c>
      <c r="F245" s="1">
        <v>81.519997000000004</v>
      </c>
      <c r="G245">
        <f>IFERROR(IF(SPX[[#This Row],[Date]]=StartMonth,InvtTime*12,IF(G244&gt;0,G244-1,0)),0)</f>
        <v>0</v>
      </c>
      <c r="H245" s="2">
        <f>IF(SPX[[#This Row],[Count]]&gt;0,ROUND(AmountPerYear/12,2),0)</f>
        <v>0</v>
      </c>
      <c r="I245" s="1">
        <f>SPX[[#This Row],[Invested]]/SPX[[#This Row],[Close]]</f>
        <v>0</v>
      </c>
      <c r="J245" s="1">
        <f>SUM(I$2:I245)</f>
        <v>0</v>
      </c>
      <c r="K245" s="32">
        <f>+SPX[[#This Row],[Cumulated Shares]]*SPX[[#This Row],[Close]]</f>
        <v>0</v>
      </c>
      <c r="L245">
        <f>IF(SPX[[#This Row],[Current Value]]&gt;0,1,0)</f>
        <v>0</v>
      </c>
      <c r="M245" s="34">
        <f ca="1">IFERROR(SPX[[#This Row],[Invested]]+OFFSET(SPX[[#This Row],[Invested]],-1,,,6),0)</f>
        <v>0</v>
      </c>
    </row>
    <row r="246" spans="1:13" x14ac:dyDescent="0.25">
      <c r="A246" t="s">
        <v>6</v>
      </c>
      <c r="B246" s="37">
        <v>25689</v>
      </c>
      <c r="C246" s="1">
        <v>81.519997000000004</v>
      </c>
      <c r="D246" s="1">
        <v>82.32</v>
      </c>
      <c r="E246" s="1">
        <v>68.610000999999997</v>
      </c>
      <c r="F246" s="1">
        <v>76.550003000000004</v>
      </c>
      <c r="G246">
        <f>IFERROR(IF(SPX[[#This Row],[Date]]=StartMonth,InvtTime*12,IF(G245&gt;0,G245-1,0)),0)</f>
        <v>0</v>
      </c>
      <c r="H246" s="2">
        <f>IF(SPX[[#This Row],[Count]]&gt;0,ROUND(AmountPerYear/12,2),0)</f>
        <v>0</v>
      </c>
      <c r="I246" s="1">
        <f>SPX[[#This Row],[Invested]]/SPX[[#This Row],[Close]]</f>
        <v>0</v>
      </c>
      <c r="J246" s="1">
        <f>SUM(I$2:I246)</f>
        <v>0</v>
      </c>
      <c r="K246" s="32">
        <f>+SPX[[#This Row],[Cumulated Shares]]*SPX[[#This Row],[Close]]</f>
        <v>0</v>
      </c>
      <c r="L246">
        <f>IF(SPX[[#This Row],[Current Value]]&gt;0,1,0)</f>
        <v>0</v>
      </c>
      <c r="M246" s="34">
        <f ca="1">IFERROR(SPX[[#This Row],[Invested]]+OFFSET(SPX[[#This Row],[Invested]],-1,,,6),0)</f>
        <v>0</v>
      </c>
    </row>
    <row r="247" spans="1:13" x14ac:dyDescent="0.25">
      <c r="A247" t="s">
        <v>6</v>
      </c>
      <c r="B247" s="37">
        <v>25720</v>
      </c>
      <c r="C247" s="1">
        <v>76.550003000000004</v>
      </c>
      <c r="D247" s="1">
        <v>79.959998999999996</v>
      </c>
      <c r="E247" s="1">
        <v>72.25</v>
      </c>
      <c r="F247" s="1">
        <v>72.720000999999996</v>
      </c>
      <c r="G247">
        <f>IFERROR(IF(SPX[[#This Row],[Date]]=StartMonth,InvtTime*12,IF(G246&gt;0,G246-1,0)),0)</f>
        <v>0</v>
      </c>
      <c r="H247" s="2">
        <f>IF(SPX[[#This Row],[Count]]&gt;0,ROUND(AmountPerYear/12,2),0)</f>
        <v>0</v>
      </c>
      <c r="I247" s="1">
        <f>SPX[[#This Row],[Invested]]/SPX[[#This Row],[Close]]</f>
        <v>0</v>
      </c>
      <c r="J247" s="1">
        <f>SUM(I$2:I247)</f>
        <v>0</v>
      </c>
      <c r="K247" s="32">
        <f>+SPX[[#This Row],[Cumulated Shares]]*SPX[[#This Row],[Close]]</f>
        <v>0</v>
      </c>
      <c r="L247">
        <f>IF(SPX[[#This Row],[Current Value]]&gt;0,1,0)</f>
        <v>0</v>
      </c>
      <c r="M247" s="34">
        <f ca="1">IFERROR(SPX[[#This Row],[Invested]]+OFFSET(SPX[[#This Row],[Invested]],-1,,,6),0)</f>
        <v>0</v>
      </c>
    </row>
    <row r="248" spans="1:13" x14ac:dyDescent="0.25">
      <c r="A248" t="s">
        <v>6</v>
      </c>
      <c r="B248" s="37">
        <v>25750</v>
      </c>
      <c r="C248" s="1">
        <v>72.720000999999996</v>
      </c>
      <c r="D248" s="1">
        <v>79.029999000000004</v>
      </c>
      <c r="E248" s="1">
        <v>70.690002000000007</v>
      </c>
      <c r="F248" s="1">
        <v>78.050003000000004</v>
      </c>
      <c r="G248">
        <f>IFERROR(IF(SPX[[#This Row],[Date]]=StartMonth,InvtTime*12,IF(G247&gt;0,G247-1,0)),0)</f>
        <v>0</v>
      </c>
      <c r="H248" s="2">
        <f>IF(SPX[[#This Row],[Count]]&gt;0,ROUND(AmountPerYear/12,2),0)</f>
        <v>0</v>
      </c>
      <c r="I248" s="1">
        <f>SPX[[#This Row],[Invested]]/SPX[[#This Row],[Close]]</f>
        <v>0</v>
      </c>
      <c r="J248" s="1">
        <f>SUM(I$2:I248)</f>
        <v>0</v>
      </c>
      <c r="K248" s="32">
        <f>+SPX[[#This Row],[Cumulated Shares]]*SPX[[#This Row],[Close]]</f>
        <v>0</v>
      </c>
      <c r="L248">
        <f>IF(SPX[[#This Row],[Current Value]]&gt;0,1,0)</f>
        <v>0</v>
      </c>
      <c r="M248" s="34">
        <f ca="1">IFERROR(SPX[[#This Row],[Invested]]+OFFSET(SPX[[#This Row],[Invested]],-1,,,6),0)</f>
        <v>0</v>
      </c>
    </row>
    <row r="249" spans="1:13" x14ac:dyDescent="0.25">
      <c r="A249" t="s">
        <v>6</v>
      </c>
      <c r="B249" s="37">
        <v>25781</v>
      </c>
      <c r="C249" s="1">
        <v>78.050003000000004</v>
      </c>
      <c r="D249" s="1">
        <v>82.470000999999996</v>
      </c>
      <c r="E249" s="1">
        <v>74.129997000000003</v>
      </c>
      <c r="F249" s="1">
        <v>81.519997000000004</v>
      </c>
      <c r="G249">
        <f>IFERROR(IF(SPX[[#This Row],[Date]]=StartMonth,InvtTime*12,IF(G248&gt;0,G248-1,0)),0)</f>
        <v>0</v>
      </c>
      <c r="H249" s="2">
        <f>IF(SPX[[#This Row],[Count]]&gt;0,ROUND(AmountPerYear/12,2),0)</f>
        <v>0</v>
      </c>
      <c r="I249" s="1">
        <f>SPX[[#This Row],[Invested]]/SPX[[#This Row],[Close]]</f>
        <v>0</v>
      </c>
      <c r="J249" s="1">
        <f>SUM(I$2:I249)</f>
        <v>0</v>
      </c>
      <c r="K249" s="32">
        <f>+SPX[[#This Row],[Cumulated Shares]]*SPX[[#This Row],[Close]]</f>
        <v>0</v>
      </c>
      <c r="L249">
        <f>IF(SPX[[#This Row],[Current Value]]&gt;0,1,0)</f>
        <v>0</v>
      </c>
      <c r="M249" s="34">
        <f ca="1">IFERROR(SPX[[#This Row],[Invested]]+OFFSET(SPX[[#This Row],[Invested]],-1,,,6),0)</f>
        <v>0</v>
      </c>
    </row>
    <row r="250" spans="1:13" x14ac:dyDescent="0.25">
      <c r="A250" t="s">
        <v>6</v>
      </c>
      <c r="B250" s="37">
        <v>25812</v>
      </c>
      <c r="C250" s="1">
        <v>81.519997000000004</v>
      </c>
      <c r="D250" s="1">
        <v>84.989998</v>
      </c>
      <c r="E250" s="1">
        <v>79.949996999999996</v>
      </c>
      <c r="F250" s="1">
        <v>84.300003000000004</v>
      </c>
      <c r="G250">
        <f>IFERROR(IF(SPX[[#This Row],[Date]]=StartMonth,InvtTime*12,IF(G249&gt;0,G249-1,0)),0)</f>
        <v>0</v>
      </c>
      <c r="H250" s="2">
        <f>IF(SPX[[#This Row],[Count]]&gt;0,ROUND(AmountPerYear/12,2),0)</f>
        <v>0</v>
      </c>
      <c r="I250" s="1">
        <f>SPX[[#This Row],[Invested]]/SPX[[#This Row],[Close]]</f>
        <v>0</v>
      </c>
      <c r="J250" s="1">
        <f>SUM(I$2:I250)</f>
        <v>0</v>
      </c>
      <c r="K250" s="32">
        <f>+SPX[[#This Row],[Cumulated Shares]]*SPX[[#This Row],[Close]]</f>
        <v>0</v>
      </c>
      <c r="L250">
        <f>IF(SPX[[#This Row],[Current Value]]&gt;0,1,0)</f>
        <v>0</v>
      </c>
      <c r="M250" s="34">
        <f ca="1">IFERROR(SPX[[#This Row],[Invested]]+OFFSET(SPX[[#This Row],[Invested]],-1,,,6),0)</f>
        <v>0</v>
      </c>
    </row>
    <row r="251" spans="1:13" x14ac:dyDescent="0.25">
      <c r="A251" t="s">
        <v>6</v>
      </c>
      <c r="B251" s="37">
        <v>25842</v>
      </c>
      <c r="C251" s="1">
        <v>84.300003000000004</v>
      </c>
      <c r="D251" s="1">
        <v>87.75</v>
      </c>
      <c r="E251" s="1">
        <v>82.290001000000004</v>
      </c>
      <c r="F251" s="1">
        <v>83.25</v>
      </c>
      <c r="G251">
        <f>IFERROR(IF(SPX[[#This Row],[Date]]=StartMonth,InvtTime*12,IF(G250&gt;0,G250-1,0)),0)</f>
        <v>0</v>
      </c>
      <c r="H251" s="2">
        <f>IF(SPX[[#This Row],[Count]]&gt;0,ROUND(AmountPerYear/12,2),0)</f>
        <v>0</v>
      </c>
      <c r="I251" s="1">
        <f>SPX[[#This Row],[Invested]]/SPX[[#This Row],[Close]]</f>
        <v>0</v>
      </c>
      <c r="J251" s="1">
        <f>SUM(I$2:I251)</f>
        <v>0</v>
      </c>
      <c r="K251" s="32">
        <f>+SPX[[#This Row],[Cumulated Shares]]*SPX[[#This Row],[Close]]</f>
        <v>0</v>
      </c>
      <c r="L251">
        <f>IF(SPX[[#This Row],[Current Value]]&gt;0,1,0)</f>
        <v>0</v>
      </c>
      <c r="M251" s="34">
        <f ca="1">IFERROR(SPX[[#This Row],[Invested]]+OFFSET(SPX[[#This Row],[Invested]],-1,,,6),0)</f>
        <v>0</v>
      </c>
    </row>
    <row r="252" spans="1:13" x14ac:dyDescent="0.25">
      <c r="A252" t="s">
        <v>6</v>
      </c>
      <c r="B252" s="37">
        <v>25873</v>
      </c>
      <c r="C252" s="1">
        <v>83.25</v>
      </c>
      <c r="D252" s="1">
        <v>87.599997999999999</v>
      </c>
      <c r="E252" s="1">
        <v>82.230002999999996</v>
      </c>
      <c r="F252" s="1">
        <v>87.199996999999996</v>
      </c>
      <c r="G252">
        <f>IFERROR(IF(SPX[[#This Row],[Date]]=StartMonth,InvtTime*12,IF(G251&gt;0,G251-1,0)),0)</f>
        <v>0</v>
      </c>
      <c r="H252" s="2">
        <f>IF(SPX[[#This Row],[Count]]&gt;0,ROUND(AmountPerYear/12,2),0)</f>
        <v>0</v>
      </c>
      <c r="I252" s="1">
        <f>SPX[[#This Row],[Invested]]/SPX[[#This Row],[Close]]</f>
        <v>0</v>
      </c>
      <c r="J252" s="1">
        <f>SUM(I$2:I252)</f>
        <v>0</v>
      </c>
      <c r="K252" s="32">
        <f>+SPX[[#This Row],[Cumulated Shares]]*SPX[[#This Row],[Close]]</f>
        <v>0</v>
      </c>
      <c r="L252">
        <f>IF(SPX[[#This Row],[Current Value]]&gt;0,1,0)</f>
        <v>0</v>
      </c>
      <c r="M252" s="34">
        <f ca="1">IFERROR(SPX[[#This Row],[Invested]]+OFFSET(SPX[[#This Row],[Invested]],-1,,,6),0)</f>
        <v>0</v>
      </c>
    </row>
    <row r="253" spans="1:13" x14ac:dyDescent="0.25">
      <c r="A253" t="s">
        <v>6</v>
      </c>
      <c r="B253" s="37">
        <v>25903</v>
      </c>
      <c r="C253" s="1">
        <v>87.199996999999996</v>
      </c>
      <c r="D253" s="1">
        <v>92.989998</v>
      </c>
      <c r="E253" s="1">
        <v>86.110000999999997</v>
      </c>
      <c r="F253" s="1">
        <v>92.150002000000001</v>
      </c>
      <c r="G253">
        <f>IFERROR(IF(SPX[[#This Row],[Date]]=StartMonth,InvtTime*12,IF(G252&gt;0,G252-1,0)),0)</f>
        <v>0</v>
      </c>
      <c r="H253" s="2">
        <f>IF(SPX[[#This Row],[Count]]&gt;0,ROUND(AmountPerYear/12,2),0)</f>
        <v>0</v>
      </c>
      <c r="I253" s="1">
        <f>SPX[[#This Row],[Invested]]/SPX[[#This Row],[Close]]</f>
        <v>0</v>
      </c>
      <c r="J253" s="1">
        <f>SUM(I$2:I253)</f>
        <v>0</v>
      </c>
      <c r="K253" s="32">
        <f>+SPX[[#This Row],[Cumulated Shares]]*SPX[[#This Row],[Close]]</f>
        <v>0</v>
      </c>
      <c r="L253">
        <f>IF(SPX[[#This Row],[Current Value]]&gt;0,1,0)</f>
        <v>0</v>
      </c>
      <c r="M253" s="34">
        <f ca="1">IFERROR(SPX[[#This Row],[Invested]]+OFFSET(SPX[[#This Row],[Invested]],-1,,,6),0)</f>
        <v>0</v>
      </c>
    </row>
    <row r="254" spans="1:13" x14ac:dyDescent="0.25">
      <c r="A254" t="s">
        <v>6</v>
      </c>
      <c r="B254" s="37">
        <v>25934</v>
      </c>
      <c r="C254" s="1">
        <v>92.150002000000001</v>
      </c>
      <c r="D254" s="1">
        <v>96.489998</v>
      </c>
      <c r="E254" s="1">
        <v>90.639999000000003</v>
      </c>
      <c r="F254" s="1">
        <v>95.879997000000003</v>
      </c>
      <c r="G254">
        <f>IFERROR(IF(SPX[[#This Row],[Date]]=StartMonth,InvtTime*12,IF(G253&gt;0,G253-1,0)),0)</f>
        <v>0</v>
      </c>
      <c r="H254" s="2">
        <f>IF(SPX[[#This Row],[Count]]&gt;0,ROUND(AmountPerYear/12,2),0)</f>
        <v>0</v>
      </c>
      <c r="I254" s="1">
        <f>SPX[[#This Row],[Invested]]/SPX[[#This Row],[Close]]</f>
        <v>0</v>
      </c>
      <c r="J254" s="1">
        <f>SUM(I$2:I254)</f>
        <v>0</v>
      </c>
      <c r="K254" s="32">
        <f>+SPX[[#This Row],[Cumulated Shares]]*SPX[[#This Row],[Close]]</f>
        <v>0</v>
      </c>
      <c r="L254">
        <f>IF(SPX[[#This Row],[Current Value]]&gt;0,1,0)</f>
        <v>0</v>
      </c>
      <c r="M254" s="34">
        <f ca="1">IFERROR(SPX[[#This Row],[Invested]]+OFFSET(SPX[[#This Row],[Invested]],-1,,,6),0)</f>
        <v>0</v>
      </c>
    </row>
    <row r="255" spans="1:13" x14ac:dyDescent="0.25">
      <c r="A255" t="s">
        <v>6</v>
      </c>
      <c r="B255" s="37">
        <v>25965</v>
      </c>
      <c r="C255" s="1">
        <v>95.879997000000003</v>
      </c>
      <c r="D255" s="1">
        <v>99.589995999999999</v>
      </c>
      <c r="E255" s="1">
        <v>94.919998000000007</v>
      </c>
      <c r="F255" s="1">
        <v>96.75</v>
      </c>
      <c r="G255">
        <f>IFERROR(IF(SPX[[#This Row],[Date]]=StartMonth,InvtTime*12,IF(G254&gt;0,G254-1,0)),0)</f>
        <v>0</v>
      </c>
      <c r="H255" s="2">
        <f>IF(SPX[[#This Row],[Count]]&gt;0,ROUND(AmountPerYear/12,2),0)</f>
        <v>0</v>
      </c>
      <c r="I255" s="1">
        <f>SPX[[#This Row],[Invested]]/SPX[[#This Row],[Close]]</f>
        <v>0</v>
      </c>
      <c r="J255" s="1">
        <f>SUM(I$2:I255)</f>
        <v>0</v>
      </c>
      <c r="K255" s="32">
        <f>+SPX[[#This Row],[Cumulated Shares]]*SPX[[#This Row],[Close]]</f>
        <v>0</v>
      </c>
      <c r="L255">
        <f>IF(SPX[[#This Row],[Current Value]]&gt;0,1,0)</f>
        <v>0</v>
      </c>
      <c r="M255" s="34">
        <f ca="1">IFERROR(SPX[[#This Row],[Invested]]+OFFSET(SPX[[#This Row],[Invested]],-1,,,6),0)</f>
        <v>0</v>
      </c>
    </row>
    <row r="256" spans="1:13" x14ac:dyDescent="0.25">
      <c r="A256" t="s">
        <v>6</v>
      </c>
      <c r="B256" s="37">
        <v>25993</v>
      </c>
      <c r="C256" s="1">
        <v>96.75</v>
      </c>
      <c r="D256" s="1">
        <v>102.029999</v>
      </c>
      <c r="E256" s="1">
        <v>96.110000999999997</v>
      </c>
      <c r="F256" s="1">
        <v>100.30999799999999</v>
      </c>
      <c r="G256">
        <f>IFERROR(IF(SPX[[#This Row],[Date]]=StartMonth,InvtTime*12,IF(G255&gt;0,G255-1,0)),0)</f>
        <v>0</v>
      </c>
      <c r="H256" s="2">
        <f>IF(SPX[[#This Row],[Count]]&gt;0,ROUND(AmountPerYear/12,2),0)</f>
        <v>0</v>
      </c>
      <c r="I256" s="1">
        <f>SPX[[#This Row],[Invested]]/SPX[[#This Row],[Close]]</f>
        <v>0</v>
      </c>
      <c r="J256" s="1">
        <f>SUM(I$2:I256)</f>
        <v>0</v>
      </c>
      <c r="K256" s="32">
        <f>+SPX[[#This Row],[Cumulated Shares]]*SPX[[#This Row],[Close]]</f>
        <v>0</v>
      </c>
      <c r="L256">
        <f>IF(SPX[[#This Row],[Current Value]]&gt;0,1,0)</f>
        <v>0</v>
      </c>
      <c r="M256" s="34">
        <f ca="1">IFERROR(SPX[[#This Row],[Invested]]+OFFSET(SPX[[#This Row],[Invested]],-1,,,6),0)</f>
        <v>0</v>
      </c>
    </row>
    <row r="257" spans="1:13" x14ac:dyDescent="0.25">
      <c r="A257" t="s">
        <v>6</v>
      </c>
      <c r="B257" s="37">
        <v>26024</v>
      </c>
      <c r="C257" s="1">
        <v>100.30999799999999</v>
      </c>
      <c r="D257" s="1">
        <v>105.599998</v>
      </c>
      <c r="E257" s="1">
        <v>99.629997000000003</v>
      </c>
      <c r="F257" s="1">
        <v>103.949997</v>
      </c>
      <c r="G257">
        <f>IFERROR(IF(SPX[[#This Row],[Date]]=StartMonth,InvtTime*12,IF(G256&gt;0,G256-1,0)),0)</f>
        <v>0</v>
      </c>
      <c r="H257" s="2">
        <f>IF(SPX[[#This Row],[Count]]&gt;0,ROUND(AmountPerYear/12,2),0)</f>
        <v>0</v>
      </c>
      <c r="I257" s="1">
        <f>SPX[[#This Row],[Invested]]/SPX[[#This Row],[Close]]</f>
        <v>0</v>
      </c>
      <c r="J257" s="1">
        <f>SUM(I$2:I257)</f>
        <v>0</v>
      </c>
      <c r="K257" s="32">
        <f>+SPX[[#This Row],[Cumulated Shares]]*SPX[[#This Row],[Close]]</f>
        <v>0</v>
      </c>
      <c r="L257">
        <f>IF(SPX[[#This Row],[Current Value]]&gt;0,1,0)</f>
        <v>0</v>
      </c>
      <c r="M257" s="34">
        <f ca="1">IFERROR(SPX[[#This Row],[Invested]]+OFFSET(SPX[[#This Row],[Invested]],-1,,,6),0)</f>
        <v>0</v>
      </c>
    </row>
    <row r="258" spans="1:13" x14ac:dyDescent="0.25">
      <c r="A258" t="s">
        <v>6</v>
      </c>
      <c r="B258" s="37">
        <v>26054</v>
      </c>
      <c r="C258" s="1">
        <v>103.949997</v>
      </c>
      <c r="D258" s="1">
        <v>104.41999800000001</v>
      </c>
      <c r="E258" s="1">
        <v>98.68</v>
      </c>
      <c r="F258" s="1">
        <v>99.629997000000003</v>
      </c>
      <c r="G258">
        <f>IFERROR(IF(SPX[[#This Row],[Date]]=StartMonth,InvtTime*12,IF(G257&gt;0,G257-1,0)),0)</f>
        <v>0</v>
      </c>
      <c r="H258" s="2">
        <f>IF(SPX[[#This Row],[Count]]&gt;0,ROUND(AmountPerYear/12,2),0)</f>
        <v>0</v>
      </c>
      <c r="I258" s="1">
        <f>SPX[[#This Row],[Invested]]/SPX[[#This Row],[Close]]</f>
        <v>0</v>
      </c>
      <c r="J258" s="1">
        <f>SUM(I$2:I258)</f>
        <v>0</v>
      </c>
      <c r="K258" s="32">
        <f>+SPX[[#This Row],[Cumulated Shares]]*SPX[[#This Row],[Close]]</f>
        <v>0</v>
      </c>
      <c r="L258">
        <f>IF(SPX[[#This Row],[Current Value]]&gt;0,1,0)</f>
        <v>0</v>
      </c>
      <c r="M258" s="34">
        <f ca="1">IFERROR(SPX[[#This Row],[Invested]]+OFFSET(SPX[[#This Row],[Invested]],-1,,,6),0)</f>
        <v>0</v>
      </c>
    </row>
    <row r="259" spans="1:13" x14ac:dyDescent="0.25">
      <c r="A259" t="s">
        <v>6</v>
      </c>
      <c r="B259" s="37">
        <v>26085</v>
      </c>
      <c r="C259" s="1">
        <v>99.629997000000003</v>
      </c>
      <c r="D259" s="1">
        <v>102.07</v>
      </c>
      <c r="E259" s="1">
        <v>96.919998000000007</v>
      </c>
      <c r="F259" s="1">
        <v>98.699996999999996</v>
      </c>
      <c r="G259">
        <f>IFERROR(IF(SPX[[#This Row],[Date]]=StartMonth,InvtTime*12,IF(G258&gt;0,G258-1,0)),0)</f>
        <v>0</v>
      </c>
      <c r="H259" s="2">
        <f>IF(SPX[[#This Row],[Count]]&gt;0,ROUND(AmountPerYear/12,2),0)</f>
        <v>0</v>
      </c>
      <c r="I259" s="1">
        <f>SPX[[#This Row],[Invested]]/SPX[[#This Row],[Close]]</f>
        <v>0</v>
      </c>
      <c r="J259" s="1">
        <f>SUM(I$2:I259)</f>
        <v>0</v>
      </c>
      <c r="K259" s="32">
        <f>+SPX[[#This Row],[Cumulated Shares]]*SPX[[#This Row],[Close]]</f>
        <v>0</v>
      </c>
      <c r="L259">
        <f>IF(SPX[[#This Row],[Current Value]]&gt;0,1,0)</f>
        <v>0</v>
      </c>
      <c r="M259" s="34">
        <f ca="1">IFERROR(SPX[[#This Row],[Invested]]+OFFSET(SPX[[#This Row],[Invested]],-1,,,6),0)</f>
        <v>0</v>
      </c>
    </row>
    <row r="260" spans="1:13" x14ac:dyDescent="0.25">
      <c r="A260" t="s">
        <v>6</v>
      </c>
      <c r="B260" s="37">
        <v>26115</v>
      </c>
      <c r="C260" s="1">
        <v>99.160004000000001</v>
      </c>
      <c r="D260" s="1">
        <v>101.519997</v>
      </c>
      <c r="E260" s="1">
        <v>95.080001999999993</v>
      </c>
      <c r="F260" s="1">
        <v>95.580001999999993</v>
      </c>
      <c r="G260">
        <f>IFERROR(IF(SPX[[#This Row],[Date]]=StartMonth,InvtTime*12,IF(G259&gt;0,G259-1,0)),0)</f>
        <v>0</v>
      </c>
      <c r="H260" s="2">
        <f>IF(SPX[[#This Row],[Count]]&gt;0,ROUND(AmountPerYear/12,2),0)</f>
        <v>0</v>
      </c>
      <c r="I260" s="1">
        <f>SPX[[#This Row],[Invested]]/SPX[[#This Row],[Close]]</f>
        <v>0</v>
      </c>
      <c r="J260" s="1">
        <f>SUM(I$2:I260)</f>
        <v>0</v>
      </c>
      <c r="K260" s="32">
        <f>+SPX[[#This Row],[Cumulated Shares]]*SPX[[#This Row],[Close]]</f>
        <v>0</v>
      </c>
      <c r="L260">
        <f>IF(SPX[[#This Row],[Current Value]]&gt;0,1,0)</f>
        <v>0</v>
      </c>
      <c r="M260" s="34">
        <f ca="1">IFERROR(SPX[[#This Row],[Invested]]+OFFSET(SPX[[#This Row],[Invested]],-1,,,6),0)</f>
        <v>0</v>
      </c>
    </row>
    <row r="261" spans="1:13" x14ac:dyDescent="0.25">
      <c r="A261" t="s">
        <v>6</v>
      </c>
      <c r="B261" s="37">
        <v>26146</v>
      </c>
      <c r="C261" s="1">
        <v>95.580001999999993</v>
      </c>
      <c r="D261" s="1">
        <v>101.510002</v>
      </c>
      <c r="E261" s="1">
        <v>92.809997999999993</v>
      </c>
      <c r="F261" s="1">
        <v>99.029999000000004</v>
      </c>
      <c r="G261">
        <f>IFERROR(IF(SPX[[#This Row],[Date]]=StartMonth,InvtTime*12,IF(G260&gt;0,G260-1,0)),0)</f>
        <v>0</v>
      </c>
      <c r="H261" s="2">
        <f>IF(SPX[[#This Row],[Count]]&gt;0,ROUND(AmountPerYear/12,2),0)</f>
        <v>0</v>
      </c>
      <c r="I261" s="1">
        <f>SPX[[#This Row],[Invested]]/SPX[[#This Row],[Close]]</f>
        <v>0</v>
      </c>
      <c r="J261" s="1">
        <f>SUM(I$2:I261)</f>
        <v>0</v>
      </c>
      <c r="K261" s="32">
        <f>+SPX[[#This Row],[Cumulated Shares]]*SPX[[#This Row],[Close]]</f>
        <v>0</v>
      </c>
      <c r="L261">
        <f>IF(SPX[[#This Row],[Current Value]]&gt;0,1,0)</f>
        <v>0</v>
      </c>
      <c r="M261" s="34">
        <f ca="1">IFERROR(SPX[[#This Row],[Invested]]+OFFSET(SPX[[#This Row],[Invested]],-1,,,6),0)</f>
        <v>0</v>
      </c>
    </row>
    <row r="262" spans="1:13" x14ac:dyDescent="0.25">
      <c r="A262" t="s">
        <v>6</v>
      </c>
      <c r="B262" s="37">
        <v>26177</v>
      </c>
      <c r="C262" s="1">
        <v>99.029999000000004</v>
      </c>
      <c r="D262" s="1">
        <v>102.25</v>
      </c>
      <c r="E262" s="1">
        <v>96.970000999999996</v>
      </c>
      <c r="F262" s="1">
        <v>98.339995999999999</v>
      </c>
      <c r="G262">
        <f>IFERROR(IF(SPX[[#This Row],[Date]]=StartMonth,InvtTime*12,IF(G261&gt;0,G261-1,0)),0)</f>
        <v>0</v>
      </c>
      <c r="H262" s="2">
        <f>IF(SPX[[#This Row],[Count]]&gt;0,ROUND(AmountPerYear/12,2),0)</f>
        <v>0</v>
      </c>
      <c r="I262" s="1">
        <f>SPX[[#This Row],[Invested]]/SPX[[#This Row],[Close]]</f>
        <v>0</v>
      </c>
      <c r="J262" s="1">
        <f>SUM(I$2:I262)</f>
        <v>0</v>
      </c>
      <c r="K262" s="32">
        <f>+SPX[[#This Row],[Cumulated Shares]]*SPX[[#This Row],[Close]]</f>
        <v>0</v>
      </c>
      <c r="L262">
        <f>IF(SPX[[#This Row],[Current Value]]&gt;0,1,0)</f>
        <v>0</v>
      </c>
      <c r="M262" s="34">
        <f ca="1">IFERROR(SPX[[#This Row],[Invested]]+OFFSET(SPX[[#This Row],[Invested]],-1,,,6),0)</f>
        <v>0</v>
      </c>
    </row>
    <row r="263" spans="1:13" x14ac:dyDescent="0.25">
      <c r="A263" t="s">
        <v>6</v>
      </c>
      <c r="B263" s="37">
        <v>26207</v>
      </c>
      <c r="C263" s="1">
        <v>98.339995999999999</v>
      </c>
      <c r="D263" s="1">
        <v>100.959999</v>
      </c>
      <c r="E263" s="1">
        <v>92.959998999999996</v>
      </c>
      <c r="F263" s="1">
        <v>94.230002999999996</v>
      </c>
      <c r="G263">
        <f>IFERROR(IF(SPX[[#This Row],[Date]]=StartMonth,InvtTime*12,IF(G262&gt;0,G262-1,0)),0)</f>
        <v>0</v>
      </c>
      <c r="H263" s="2">
        <f>IF(SPX[[#This Row],[Count]]&gt;0,ROUND(AmountPerYear/12,2),0)</f>
        <v>0</v>
      </c>
      <c r="I263" s="1">
        <f>SPX[[#This Row],[Invested]]/SPX[[#This Row],[Close]]</f>
        <v>0</v>
      </c>
      <c r="J263" s="1">
        <f>SUM(I$2:I263)</f>
        <v>0</v>
      </c>
      <c r="K263" s="32">
        <f>+SPX[[#This Row],[Cumulated Shares]]*SPX[[#This Row],[Close]]</f>
        <v>0</v>
      </c>
      <c r="L263">
        <f>IF(SPX[[#This Row],[Current Value]]&gt;0,1,0)</f>
        <v>0</v>
      </c>
      <c r="M263" s="34">
        <f ca="1">IFERROR(SPX[[#This Row],[Invested]]+OFFSET(SPX[[#This Row],[Invested]],-1,,,6),0)</f>
        <v>0</v>
      </c>
    </row>
    <row r="264" spans="1:13" x14ac:dyDescent="0.25">
      <c r="A264" t="s">
        <v>6</v>
      </c>
      <c r="B264" s="37">
        <v>26238</v>
      </c>
      <c r="C264" s="1">
        <v>94.230002999999996</v>
      </c>
      <c r="D264" s="1">
        <v>96.080001999999993</v>
      </c>
      <c r="E264" s="1">
        <v>89.339995999999999</v>
      </c>
      <c r="F264" s="1">
        <v>93.989998</v>
      </c>
      <c r="G264">
        <f>IFERROR(IF(SPX[[#This Row],[Date]]=StartMonth,InvtTime*12,IF(G263&gt;0,G263-1,0)),0)</f>
        <v>0</v>
      </c>
      <c r="H264" s="2">
        <f>IF(SPX[[#This Row],[Count]]&gt;0,ROUND(AmountPerYear/12,2),0)</f>
        <v>0</v>
      </c>
      <c r="I264" s="1">
        <f>SPX[[#This Row],[Invested]]/SPX[[#This Row],[Close]]</f>
        <v>0</v>
      </c>
      <c r="J264" s="1">
        <f>SUM(I$2:I264)</f>
        <v>0</v>
      </c>
      <c r="K264" s="32">
        <f>+SPX[[#This Row],[Cumulated Shares]]*SPX[[#This Row],[Close]]</f>
        <v>0</v>
      </c>
      <c r="L264">
        <f>IF(SPX[[#This Row],[Current Value]]&gt;0,1,0)</f>
        <v>0</v>
      </c>
      <c r="M264" s="34">
        <f ca="1">IFERROR(SPX[[#This Row],[Invested]]+OFFSET(SPX[[#This Row],[Invested]],-1,,,6),0)</f>
        <v>0</v>
      </c>
    </row>
    <row r="265" spans="1:13" x14ac:dyDescent="0.25">
      <c r="A265" t="s">
        <v>6</v>
      </c>
      <c r="B265" s="37">
        <v>26268</v>
      </c>
      <c r="C265" s="1">
        <v>93.989998</v>
      </c>
      <c r="D265" s="1">
        <v>102.209999</v>
      </c>
      <c r="E265" s="1">
        <v>93.949996999999996</v>
      </c>
      <c r="F265" s="1">
        <v>102.089996</v>
      </c>
      <c r="G265">
        <f>IFERROR(IF(SPX[[#This Row],[Date]]=StartMonth,InvtTime*12,IF(G264&gt;0,G264-1,0)),0)</f>
        <v>0</v>
      </c>
      <c r="H265" s="2">
        <f>IF(SPX[[#This Row],[Count]]&gt;0,ROUND(AmountPerYear/12,2),0)</f>
        <v>0</v>
      </c>
      <c r="I265" s="1">
        <f>SPX[[#This Row],[Invested]]/SPX[[#This Row],[Close]]</f>
        <v>0</v>
      </c>
      <c r="J265" s="1">
        <f>SUM(I$2:I265)</f>
        <v>0</v>
      </c>
      <c r="K265" s="32">
        <f>+SPX[[#This Row],[Cumulated Shares]]*SPX[[#This Row],[Close]]</f>
        <v>0</v>
      </c>
      <c r="L265">
        <f>IF(SPX[[#This Row],[Current Value]]&gt;0,1,0)</f>
        <v>0</v>
      </c>
      <c r="M265" s="34">
        <f ca="1">IFERROR(SPX[[#This Row],[Invested]]+OFFSET(SPX[[#This Row],[Invested]],-1,,,6),0)</f>
        <v>0</v>
      </c>
    </row>
    <row r="266" spans="1:13" x14ac:dyDescent="0.25">
      <c r="A266" t="s">
        <v>6</v>
      </c>
      <c r="B266" s="37">
        <v>26299</v>
      </c>
      <c r="C266" s="1">
        <v>102.089996</v>
      </c>
      <c r="D266" s="1">
        <v>105</v>
      </c>
      <c r="E266" s="1">
        <v>100.870003</v>
      </c>
      <c r="F266" s="1">
        <v>103.94000200000001</v>
      </c>
      <c r="G266">
        <f>IFERROR(IF(SPX[[#This Row],[Date]]=StartMonth,InvtTime*12,IF(G265&gt;0,G265-1,0)),0)</f>
        <v>0</v>
      </c>
      <c r="H266" s="2">
        <f>IF(SPX[[#This Row],[Count]]&gt;0,ROUND(AmountPerYear/12,2),0)</f>
        <v>0</v>
      </c>
      <c r="I266" s="1">
        <f>SPX[[#This Row],[Invested]]/SPX[[#This Row],[Close]]</f>
        <v>0</v>
      </c>
      <c r="J266" s="1">
        <f>SUM(I$2:I266)</f>
        <v>0</v>
      </c>
      <c r="K266" s="32">
        <f>+SPX[[#This Row],[Cumulated Shares]]*SPX[[#This Row],[Close]]</f>
        <v>0</v>
      </c>
      <c r="L266">
        <f>IF(SPX[[#This Row],[Current Value]]&gt;0,1,0)</f>
        <v>0</v>
      </c>
      <c r="M266" s="34">
        <f ca="1">IFERROR(SPX[[#This Row],[Invested]]+OFFSET(SPX[[#This Row],[Invested]],-1,,,6),0)</f>
        <v>0</v>
      </c>
    </row>
    <row r="267" spans="1:13" x14ac:dyDescent="0.25">
      <c r="A267" t="s">
        <v>6</v>
      </c>
      <c r="B267" s="37">
        <v>26330</v>
      </c>
      <c r="C267" s="1">
        <v>103.94000200000001</v>
      </c>
      <c r="D267" s="1">
        <v>107.160004</v>
      </c>
      <c r="E267" s="1">
        <v>103.099998</v>
      </c>
      <c r="F267" s="1">
        <v>106.57</v>
      </c>
      <c r="G267">
        <f>IFERROR(IF(SPX[[#This Row],[Date]]=StartMonth,InvtTime*12,IF(G266&gt;0,G266-1,0)),0)</f>
        <v>0</v>
      </c>
      <c r="H267" s="2">
        <f>IF(SPX[[#This Row],[Count]]&gt;0,ROUND(AmountPerYear/12,2),0)</f>
        <v>0</v>
      </c>
      <c r="I267" s="1">
        <f>SPX[[#This Row],[Invested]]/SPX[[#This Row],[Close]]</f>
        <v>0</v>
      </c>
      <c r="J267" s="1">
        <f>SUM(I$2:I267)</f>
        <v>0</v>
      </c>
      <c r="K267" s="32">
        <f>+SPX[[#This Row],[Cumulated Shares]]*SPX[[#This Row],[Close]]</f>
        <v>0</v>
      </c>
      <c r="L267">
        <f>IF(SPX[[#This Row],[Current Value]]&gt;0,1,0)</f>
        <v>0</v>
      </c>
      <c r="M267" s="34">
        <f ca="1">IFERROR(SPX[[#This Row],[Invested]]+OFFSET(SPX[[#This Row],[Invested]],-1,,,6),0)</f>
        <v>0</v>
      </c>
    </row>
    <row r="268" spans="1:13" x14ac:dyDescent="0.25">
      <c r="A268" t="s">
        <v>6</v>
      </c>
      <c r="B268" s="37">
        <v>26359</v>
      </c>
      <c r="C268" s="1">
        <v>106.57</v>
      </c>
      <c r="D268" s="1">
        <v>109.75</v>
      </c>
      <c r="E268" s="1">
        <v>105.860001</v>
      </c>
      <c r="F268" s="1">
        <v>107.199997</v>
      </c>
      <c r="G268">
        <f>IFERROR(IF(SPX[[#This Row],[Date]]=StartMonth,InvtTime*12,IF(G267&gt;0,G267-1,0)),0)</f>
        <v>0</v>
      </c>
      <c r="H268" s="2">
        <f>IF(SPX[[#This Row],[Count]]&gt;0,ROUND(AmountPerYear/12,2),0)</f>
        <v>0</v>
      </c>
      <c r="I268" s="1">
        <f>SPX[[#This Row],[Invested]]/SPX[[#This Row],[Close]]</f>
        <v>0</v>
      </c>
      <c r="J268" s="1">
        <f>SUM(I$2:I268)</f>
        <v>0</v>
      </c>
      <c r="K268" s="32">
        <f>+SPX[[#This Row],[Cumulated Shares]]*SPX[[#This Row],[Close]]</f>
        <v>0</v>
      </c>
      <c r="L268">
        <f>IF(SPX[[#This Row],[Current Value]]&gt;0,1,0)</f>
        <v>0</v>
      </c>
      <c r="M268" s="34">
        <f ca="1">IFERROR(SPX[[#This Row],[Invested]]+OFFSET(SPX[[#This Row],[Invested]],-1,,,6),0)</f>
        <v>0</v>
      </c>
    </row>
    <row r="269" spans="1:13" x14ac:dyDescent="0.25">
      <c r="A269" t="s">
        <v>6</v>
      </c>
      <c r="B269" s="37">
        <v>26390</v>
      </c>
      <c r="C269" s="1">
        <v>107.199997</v>
      </c>
      <c r="D269" s="1">
        <v>111.110001</v>
      </c>
      <c r="E269" s="1">
        <v>106.18</v>
      </c>
      <c r="F269" s="1">
        <v>107.66999800000001</v>
      </c>
      <c r="G269">
        <f>IFERROR(IF(SPX[[#This Row],[Date]]=StartMonth,InvtTime*12,IF(G268&gt;0,G268-1,0)),0)</f>
        <v>0</v>
      </c>
      <c r="H269" s="2">
        <f>IF(SPX[[#This Row],[Count]]&gt;0,ROUND(AmountPerYear/12,2),0)</f>
        <v>0</v>
      </c>
      <c r="I269" s="1">
        <f>SPX[[#This Row],[Invested]]/SPX[[#This Row],[Close]]</f>
        <v>0</v>
      </c>
      <c r="J269" s="1">
        <f>SUM(I$2:I269)</f>
        <v>0</v>
      </c>
      <c r="K269" s="32">
        <f>+SPX[[#This Row],[Cumulated Shares]]*SPX[[#This Row],[Close]]</f>
        <v>0</v>
      </c>
      <c r="L269">
        <f>IF(SPX[[#This Row],[Current Value]]&gt;0,1,0)</f>
        <v>0</v>
      </c>
      <c r="M269" s="34">
        <f ca="1">IFERROR(SPX[[#This Row],[Invested]]+OFFSET(SPX[[#This Row],[Invested]],-1,,,6),0)</f>
        <v>0</v>
      </c>
    </row>
    <row r="270" spans="1:13" x14ac:dyDescent="0.25">
      <c r="A270" t="s">
        <v>6</v>
      </c>
      <c r="B270" s="37">
        <v>26420</v>
      </c>
      <c r="C270" s="1">
        <v>107.66999800000001</v>
      </c>
      <c r="D270" s="1">
        <v>111.480003</v>
      </c>
      <c r="E270" s="1">
        <v>103.83000199999999</v>
      </c>
      <c r="F270" s="1">
        <v>109.529999</v>
      </c>
      <c r="G270">
        <f>IFERROR(IF(SPX[[#This Row],[Date]]=StartMonth,InvtTime*12,IF(G269&gt;0,G269-1,0)),0)</f>
        <v>0</v>
      </c>
      <c r="H270" s="2">
        <f>IF(SPX[[#This Row],[Count]]&gt;0,ROUND(AmountPerYear/12,2),0)</f>
        <v>0</v>
      </c>
      <c r="I270" s="1">
        <f>SPX[[#This Row],[Invested]]/SPX[[#This Row],[Close]]</f>
        <v>0</v>
      </c>
      <c r="J270" s="1">
        <f>SUM(I$2:I270)</f>
        <v>0</v>
      </c>
      <c r="K270" s="32">
        <f>+SPX[[#This Row],[Cumulated Shares]]*SPX[[#This Row],[Close]]</f>
        <v>0</v>
      </c>
      <c r="L270">
        <f>IF(SPX[[#This Row],[Current Value]]&gt;0,1,0)</f>
        <v>0</v>
      </c>
      <c r="M270" s="34">
        <f ca="1">IFERROR(SPX[[#This Row],[Invested]]+OFFSET(SPX[[#This Row],[Invested]],-1,,,6),0)</f>
        <v>0</v>
      </c>
    </row>
    <row r="271" spans="1:13" x14ac:dyDescent="0.25">
      <c r="A271" t="s">
        <v>6</v>
      </c>
      <c r="B271" s="37">
        <v>26451</v>
      </c>
      <c r="C271" s="1">
        <v>109.529999</v>
      </c>
      <c r="D271" s="1">
        <v>110.510002</v>
      </c>
      <c r="E271" s="1">
        <v>105.94000200000001</v>
      </c>
      <c r="F271" s="1">
        <v>107.139999</v>
      </c>
      <c r="G271">
        <f>IFERROR(IF(SPX[[#This Row],[Date]]=StartMonth,InvtTime*12,IF(G270&gt;0,G270-1,0)),0)</f>
        <v>0</v>
      </c>
      <c r="H271" s="2">
        <f>IF(SPX[[#This Row],[Count]]&gt;0,ROUND(AmountPerYear/12,2),0)</f>
        <v>0</v>
      </c>
      <c r="I271" s="1">
        <f>SPX[[#This Row],[Invested]]/SPX[[#This Row],[Close]]</f>
        <v>0</v>
      </c>
      <c r="J271" s="1">
        <f>SUM(I$2:I271)</f>
        <v>0</v>
      </c>
      <c r="K271" s="32">
        <f>+SPX[[#This Row],[Cumulated Shares]]*SPX[[#This Row],[Close]]</f>
        <v>0</v>
      </c>
      <c r="L271">
        <f>IF(SPX[[#This Row],[Current Value]]&gt;0,1,0)</f>
        <v>0</v>
      </c>
      <c r="M271" s="34">
        <f ca="1">IFERROR(SPX[[#This Row],[Invested]]+OFFSET(SPX[[#This Row],[Invested]],-1,,,6),0)</f>
        <v>0</v>
      </c>
    </row>
    <row r="272" spans="1:13" x14ac:dyDescent="0.25">
      <c r="A272" t="s">
        <v>6</v>
      </c>
      <c r="B272" s="37">
        <v>26481</v>
      </c>
      <c r="C272" s="1">
        <v>107.139999</v>
      </c>
      <c r="D272" s="1">
        <v>110.269997</v>
      </c>
      <c r="E272" s="1">
        <v>104.43</v>
      </c>
      <c r="F272" s="1">
        <v>107.389999</v>
      </c>
      <c r="G272">
        <f>IFERROR(IF(SPX[[#This Row],[Date]]=StartMonth,InvtTime*12,IF(G271&gt;0,G271-1,0)),0)</f>
        <v>0</v>
      </c>
      <c r="H272" s="2">
        <f>IF(SPX[[#This Row],[Count]]&gt;0,ROUND(AmountPerYear/12,2),0)</f>
        <v>0</v>
      </c>
      <c r="I272" s="1">
        <f>SPX[[#This Row],[Invested]]/SPX[[#This Row],[Close]]</f>
        <v>0</v>
      </c>
      <c r="J272" s="1">
        <f>SUM(I$2:I272)</f>
        <v>0</v>
      </c>
      <c r="K272" s="32">
        <f>+SPX[[#This Row],[Cumulated Shares]]*SPX[[#This Row],[Close]]</f>
        <v>0</v>
      </c>
      <c r="L272">
        <f>IF(SPX[[#This Row],[Current Value]]&gt;0,1,0)</f>
        <v>0</v>
      </c>
      <c r="M272" s="34">
        <f ca="1">IFERROR(SPX[[#This Row],[Invested]]+OFFSET(SPX[[#This Row],[Invested]],-1,,,6),0)</f>
        <v>0</v>
      </c>
    </row>
    <row r="273" spans="1:13" x14ac:dyDescent="0.25">
      <c r="A273" t="s">
        <v>6</v>
      </c>
      <c r="B273" s="37">
        <v>26512</v>
      </c>
      <c r="C273" s="1">
        <v>107.389999</v>
      </c>
      <c r="D273" s="1">
        <v>113.449997</v>
      </c>
      <c r="E273" s="1">
        <v>107.05999799999999</v>
      </c>
      <c r="F273" s="1">
        <v>111.089996</v>
      </c>
      <c r="G273">
        <f>IFERROR(IF(SPX[[#This Row],[Date]]=StartMonth,InvtTime*12,IF(G272&gt;0,G272-1,0)),0)</f>
        <v>0</v>
      </c>
      <c r="H273" s="2">
        <f>IF(SPX[[#This Row],[Count]]&gt;0,ROUND(AmountPerYear/12,2),0)</f>
        <v>0</v>
      </c>
      <c r="I273" s="1">
        <f>SPX[[#This Row],[Invested]]/SPX[[#This Row],[Close]]</f>
        <v>0</v>
      </c>
      <c r="J273" s="1">
        <f>SUM(I$2:I273)</f>
        <v>0</v>
      </c>
      <c r="K273" s="32">
        <f>+SPX[[#This Row],[Cumulated Shares]]*SPX[[#This Row],[Close]]</f>
        <v>0</v>
      </c>
      <c r="L273">
        <f>IF(SPX[[#This Row],[Current Value]]&gt;0,1,0)</f>
        <v>0</v>
      </c>
      <c r="M273" s="34">
        <f ca="1">IFERROR(SPX[[#This Row],[Invested]]+OFFSET(SPX[[#This Row],[Invested]],-1,,,6),0)</f>
        <v>0</v>
      </c>
    </row>
    <row r="274" spans="1:13" x14ac:dyDescent="0.25">
      <c r="A274" t="s">
        <v>6</v>
      </c>
      <c r="B274" s="37">
        <v>26543</v>
      </c>
      <c r="C274" s="1">
        <v>111.089996</v>
      </c>
      <c r="D274" s="1">
        <v>112.120003</v>
      </c>
      <c r="E274" s="1">
        <v>107.349998</v>
      </c>
      <c r="F274" s="1">
        <v>110.550003</v>
      </c>
      <c r="G274">
        <f>IFERROR(IF(SPX[[#This Row],[Date]]=StartMonth,InvtTime*12,IF(G273&gt;0,G273-1,0)),0)</f>
        <v>0</v>
      </c>
      <c r="H274" s="2">
        <f>IF(SPX[[#This Row],[Count]]&gt;0,ROUND(AmountPerYear/12,2),0)</f>
        <v>0</v>
      </c>
      <c r="I274" s="1">
        <f>SPX[[#This Row],[Invested]]/SPX[[#This Row],[Close]]</f>
        <v>0</v>
      </c>
      <c r="J274" s="1">
        <f>SUM(I$2:I274)</f>
        <v>0</v>
      </c>
      <c r="K274" s="32">
        <f>+SPX[[#This Row],[Cumulated Shares]]*SPX[[#This Row],[Close]]</f>
        <v>0</v>
      </c>
      <c r="L274">
        <f>IF(SPX[[#This Row],[Current Value]]&gt;0,1,0)</f>
        <v>0</v>
      </c>
      <c r="M274" s="34">
        <f ca="1">IFERROR(SPX[[#This Row],[Invested]]+OFFSET(SPX[[#This Row],[Invested]],-1,,,6),0)</f>
        <v>0</v>
      </c>
    </row>
    <row r="275" spans="1:13" x14ac:dyDescent="0.25">
      <c r="A275" t="s">
        <v>6</v>
      </c>
      <c r="B275" s="37">
        <v>26573</v>
      </c>
      <c r="C275" s="1">
        <v>110.550003</v>
      </c>
      <c r="D275" s="1">
        <v>112.260002</v>
      </c>
      <c r="E275" s="1">
        <v>106.269997</v>
      </c>
      <c r="F275" s="1">
        <v>111.58000199999999</v>
      </c>
      <c r="G275">
        <f>IFERROR(IF(SPX[[#This Row],[Date]]=StartMonth,InvtTime*12,IF(G274&gt;0,G274-1,0)),0)</f>
        <v>0</v>
      </c>
      <c r="H275" s="2">
        <f>IF(SPX[[#This Row],[Count]]&gt;0,ROUND(AmountPerYear/12,2),0)</f>
        <v>0</v>
      </c>
      <c r="I275" s="1">
        <f>SPX[[#This Row],[Invested]]/SPX[[#This Row],[Close]]</f>
        <v>0</v>
      </c>
      <c r="J275" s="1">
        <f>SUM(I$2:I275)</f>
        <v>0</v>
      </c>
      <c r="K275" s="32">
        <f>+SPX[[#This Row],[Cumulated Shares]]*SPX[[#This Row],[Close]]</f>
        <v>0</v>
      </c>
      <c r="L275">
        <f>IF(SPX[[#This Row],[Current Value]]&gt;0,1,0)</f>
        <v>0</v>
      </c>
      <c r="M275" s="34">
        <f ca="1">IFERROR(SPX[[#This Row],[Invested]]+OFFSET(SPX[[#This Row],[Invested]],-1,,,6),0)</f>
        <v>0</v>
      </c>
    </row>
    <row r="276" spans="1:13" x14ac:dyDescent="0.25">
      <c r="A276" t="s">
        <v>6</v>
      </c>
      <c r="B276" s="37">
        <v>26604</v>
      </c>
      <c r="C276" s="1">
        <v>111.58000199999999</v>
      </c>
      <c r="D276" s="1">
        <v>117.910004</v>
      </c>
      <c r="E276" s="1">
        <v>111.32</v>
      </c>
      <c r="F276" s="1">
        <v>116.66999800000001</v>
      </c>
      <c r="G276">
        <f>IFERROR(IF(SPX[[#This Row],[Date]]=StartMonth,InvtTime*12,IF(G275&gt;0,G275-1,0)),0)</f>
        <v>0</v>
      </c>
      <c r="H276" s="2">
        <f>IF(SPX[[#This Row],[Count]]&gt;0,ROUND(AmountPerYear/12,2),0)</f>
        <v>0</v>
      </c>
      <c r="I276" s="1">
        <f>SPX[[#This Row],[Invested]]/SPX[[#This Row],[Close]]</f>
        <v>0</v>
      </c>
      <c r="J276" s="1">
        <f>SUM(I$2:I276)</f>
        <v>0</v>
      </c>
      <c r="K276" s="32">
        <f>+SPX[[#This Row],[Cumulated Shares]]*SPX[[#This Row],[Close]]</f>
        <v>0</v>
      </c>
      <c r="L276">
        <f>IF(SPX[[#This Row],[Current Value]]&gt;0,1,0)</f>
        <v>0</v>
      </c>
      <c r="M276" s="34">
        <f ca="1">IFERROR(SPX[[#This Row],[Invested]]+OFFSET(SPX[[#This Row],[Invested]],-1,,,6),0)</f>
        <v>0</v>
      </c>
    </row>
    <row r="277" spans="1:13" x14ac:dyDescent="0.25">
      <c r="A277" t="s">
        <v>6</v>
      </c>
      <c r="B277" s="37">
        <v>26634</v>
      </c>
      <c r="C277" s="1">
        <v>116.66999800000001</v>
      </c>
      <c r="D277" s="1">
        <v>119.790001</v>
      </c>
      <c r="E277" s="1">
        <v>114.629997</v>
      </c>
      <c r="F277" s="1">
        <v>118.050003</v>
      </c>
      <c r="G277">
        <f>IFERROR(IF(SPX[[#This Row],[Date]]=StartMonth,InvtTime*12,IF(G276&gt;0,G276-1,0)),0)</f>
        <v>0</v>
      </c>
      <c r="H277" s="2">
        <f>IF(SPX[[#This Row],[Count]]&gt;0,ROUND(AmountPerYear/12,2),0)</f>
        <v>0</v>
      </c>
      <c r="I277" s="1">
        <f>SPX[[#This Row],[Invested]]/SPX[[#This Row],[Close]]</f>
        <v>0</v>
      </c>
      <c r="J277" s="1">
        <f>SUM(I$2:I277)</f>
        <v>0</v>
      </c>
      <c r="K277" s="32">
        <f>+SPX[[#This Row],[Cumulated Shares]]*SPX[[#This Row],[Close]]</f>
        <v>0</v>
      </c>
      <c r="L277">
        <f>IF(SPX[[#This Row],[Current Value]]&gt;0,1,0)</f>
        <v>0</v>
      </c>
      <c r="M277" s="34">
        <f ca="1">IFERROR(SPX[[#This Row],[Invested]]+OFFSET(SPX[[#This Row],[Invested]],-1,,,6),0)</f>
        <v>0</v>
      </c>
    </row>
    <row r="278" spans="1:13" x14ac:dyDescent="0.25">
      <c r="A278" t="s">
        <v>6</v>
      </c>
      <c r="B278" s="37">
        <v>26665</v>
      </c>
      <c r="C278" s="1">
        <v>118.05999799999999</v>
      </c>
      <c r="D278" s="1">
        <v>121.739998</v>
      </c>
      <c r="E278" s="1">
        <v>114.970001</v>
      </c>
      <c r="F278" s="1">
        <v>116.029999</v>
      </c>
      <c r="G278">
        <f>IFERROR(IF(SPX[[#This Row],[Date]]=StartMonth,InvtTime*12,IF(G277&gt;0,G277-1,0)),0)</f>
        <v>0</v>
      </c>
      <c r="H278" s="2">
        <f>IF(SPX[[#This Row],[Count]]&gt;0,ROUND(AmountPerYear/12,2),0)</f>
        <v>0</v>
      </c>
      <c r="I278" s="1">
        <f>SPX[[#This Row],[Invested]]/SPX[[#This Row],[Close]]</f>
        <v>0</v>
      </c>
      <c r="J278" s="1">
        <f>SUM(I$2:I278)</f>
        <v>0</v>
      </c>
      <c r="K278" s="32">
        <f>+SPX[[#This Row],[Cumulated Shares]]*SPX[[#This Row],[Close]]</f>
        <v>0</v>
      </c>
      <c r="L278">
        <f>IF(SPX[[#This Row],[Current Value]]&gt;0,1,0)</f>
        <v>0</v>
      </c>
      <c r="M278" s="34">
        <f ca="1">IFERROR(SPX[[#This Row],[Invested]]+OFFSET(SPX[[#This Row],[Invested]],-1,,,6),0)</f>
        <v>0</v>
      </c>
    </row>
    <row r="279" spans="1:13" x14ac:dyDescent="0.25">
      <c r="A279" t="s">
        <v>6</v>
      </c>
      <c r="B279" s="37">
        <v>26696</v>
      </c>
      <c r="C279" s="1">
        <v>116.029999</v>
      </c>
      <c r="D279" s="1">
        <v>118.980003</v>
      </c>
      <c r="E279" s="1">
        <v>109.800003</v>
      </c>
      <c r="F279" s="1">
        <v>111.68</v>
      </c>
      <c r="G279">
        <f>IFERROR(IF(SPX[[#This Row],[Date]]=StartMonth,InvtTime*12,IF(G278&gt;0,G278-1,0)),0)</f>
        <v>0</v>
      </c>
      <c r="H279" s="2">
        <f>IF(SPX[[#This Row],[Count]]&gt;0,ROUND(AmountPerYear/12,2),0)</f>
        <v>0</v>
      </c>
      <c r="I279" s="1">
        <f>SPX[[#This Row],[Invested]]/SPX[[#This Row],[Close]]</f>
        <v>0</v>
      </c>
      <c r="J279" s="1">
        <f>SUM(I$2:I279)</f>
        <v>0</v>
      </c>
      <c r="K279" s="32">
        <f>+SPX[[#This Row],[Cumulated Shares]]*SPX[[#This Row],[Close]]</f>
        <v>0</v>
      </c>
      <c r="L279">
        <f>IF(SPX[[#This Row],[Current Value]]&gt;0,1,0)</f>
        <v>0</v>
      </c>
      <c r="M279" s="34">
        <f ca="1">IFERROR(SPX[[#This Row],[Invested]]+OFFSET(SPX[[#This Row],[Invested]],-1,,,6),0)</f>
        <v>0</v>
      </c>
    </row>
    <row r="280" spans="1:13" x14ac:dyDescent="0.25">
      <c r="A280" t="s">
        <v>6</v>
      </c>
      <c r="B280" s="37">
        <v>26724</v>
      </c>
      <c r="C280" s="1">
        <v>111.68</v>
      </c>
      <c r="D280" s="1">
        <v>115.610001</v>
      </c>
      <c r="E280" s="1">
        <v>107.410004</v>
      </c>
      <c r="F280" s="1">
        <v>111.519997</v>
      </c>
      <c r="G280">
        <f>IFERROR(IF(SPX[[#This Row],[Date]]=StartMonth,InvtTime*12,IF(G279&gt;0,G279-1,0)),0)</f>
        <v>0</v>
      </c>
      <c r="H280" s="2">
        <f>IF(SPX[[#This Row],[Count]]&gt;0,ROUND(AmountPerYear/12,2),0)</f>
        <v>0</v>
      </c>
      <c r="I280" s="1">
        <f>SPX[[#This Row],[Invested]]/SPX[[#This Row],[Close]]</f>
        <v>0</v>
      </c>
      <c r="J280" s="1">
        <f>SUM(I$2:I280)</f>
        <v>0</v>
      </c>
      <c r="K280" s="32">
        <f>+SPX[[#This Row],[Cumulated Shares]]*SPX[[#This Row],[Close]]</f>
        <v>0</v>
      </c>
      <c r="L280">
        <f>IF(SPX[[#This Row],[Current Value]]&gt;0,1,0)</f>
        <v>0</v>
      </c>
      <c r="M280" s="34">
        <f ca="1">IFERROR(SPX[[#This Row],[Invested]]+OFFSET(SPX[[#This Row],[Invested]],-1,,,6),0)</f>
        <v>0</v>
      </c>
    </row>
    <row r="281" spans="1:13" x14ac:dyDescent="0.25">
      <c r="A281" t="s">
        <v>6</v>
      </c>
      <c r="B281" s="37">
        <v>26755</v>
      </c>
      <c r="C281" s="1">
        <v>111.519997</v>
      </c>
      <c r="D281" s="1">
        <v>113.650002</v>
      </c>
      <c r="E281" s="1">
        <v>105.44000200000001</v>
      </c>
      <c r="F281" s="1">
        <v>106.970001</v>
      </c>
      <c r="G281">
        <f>IFERROR(IF(SPX[[#This Row],[Date]]=StartMonth,InvtTime*12,IF(G280&gt;0,G280-1,0)),0)</f>
        <v>0</v>
      </c>
      <c r="H281" s="2">
        <f>IF(SPX[[#This Row],[Count]]&gt;0,ROUND(AmountPerYear/12,2),0)</f>
        <v>0</v>
      </c>
      <c r="I281" s="1">
        <f>SPX[[#This Row],[Invested]]/SPX[[#This Row],[Close]]</f>
        <v>0</v>
      </c>
      <c r="J281" s="1">
        <f>SUM(I$2:I281)</f>
        <v>0</v>
      </c>
      <c r="K281" s="32">
        <f>+SPX[[#This Row],[Cumulated Shares]]*SPX[[#This Row],[Close]]</f>
        <v>0</v>
      </c>
      <c r="L281">
        <f>IF(SPX[[#This Row],[Current Value]]&gt;0,1,0)</f>
        <v>0</v>
      </c>
      <c r="M281" s="34">
        <f ca="1">IFERROR(SPX[[#This Row],[Invested]]+OFFSET(SPX[[#This Row],[Invested]],-1,,,6),0)</f>
        <v>0</v>
      </c>
    </row>
    <row r="282" spans="1:13" x14ac:dyDescent="0.25">
      <c r="A282" t="s">
        <v>6</v>
      </c>
      <c r="B282" s="37">
        <v>26785</v>
      </c>
      <c r="C282" s="1">
        <v>106.970001</v>
      </c>
      <c r="D282" s="1">
        <v>112.25</v>
      </c>
      <c r="E282" s="1">
        <v>101.360001</v>
      </c>
      <c r="F282" s="1">
        <v>104.949997</v>
      </c>
      <c r="G282">
        <f>IFERROR(IF(SPX[[#This Row],[Date]]=StartMonth,InvtTime*12,IF(G281&gt;0,G281-1,0)),0)</f>
        <v>0</v>
      </c>
      <c r="H282" s="2">
        <f>IF(SPX[[#This Row],[Count]]&gt;0,ROUND(AmountPerYear/12,2),0)</f>
        <v>0</v>
      </c>
      <c r="I282" s="1">
        <f>SPX[[#This Row],[Invested]]/SPX[[#This Row],[Close]]</f>
        <v>0</v>
      </c>
      <c r="J282" s="1">
        <f>SUM(I$2:I282)</f>
        <v>0</v>
      </c>
      <c r="K282" s="32">
        <f>+SPX[[#This Row],[Cumulated Shares]]*SPX[[#This Row],[Close]]</f>
        <v>0</v>
      </c>
      <c r="L282">
        <f>IF(SPX[[#This Row],[Current Value]]&gt;0,1,0)</f>
        <v>0</v>
      </c>
      <c r="M282" s="34">
        <f ca="1">IFERROR(SPX[[#This Row],[Invested]]+OFFSET(SPX[[#This Row],[Invested]],-1,,,6),0)</f>
        <v>0</v>
      </c>
    </row>
    <row r="283" spans="1:13" x14ac:dyDescent="0.25">
      <c r="A283" t="s">
        <v>6</v>
      </c>
      <c r="B283" s="37">
        <v>26816</v>
      </c>
      <c r="C283" s="1">
        <v>104.949997</v>
      </c>
      <c r="D283" s="1">
        <v>109.519997</v>
      </c>
      <c r="E283" s="1">
        <v>101.449997</v>
      </c>
      <c r="F283" s="1">
        <v>104.260002</v>
      </c>
      <c r="G283">
        <f>IFERROR(IF(SPX[[#This Row],[Date]]=StartMonth,InvtTime*12,IF(G282&gt;0,G282-1,0)),0)</f>
        <v>0</v>
      </c>
      <c r="H283" s="2">
        <f>IF(SPX[[#This Row],[Count]]&gt;0,ROUND(AmountPerYear/12,2),0)</f>
        <v>0</v>
      </c>
      <c r="I283" s="1">
        <f>SPX[[#This Row],[Invested]]/SPX[[#This Row],[Close]]</f>
        <v>0</v>
      </c>
      <c r="J283" s="1">
        <f>SUM(I$2:I283)</f>
        <v>0</v>
      </c>
      <c r="K283" s="32">
        <f>+SPX[[#This Row],[Cumulated Shares]]*SPX[[#This Row],[Close]]</f>
        <v>0</v>
      </c>
      <c r="L283">
        <f>IF(SPX[[#This Row],[Current Value]]&gt;0,1,0)</f>
        <v>0</v>
      </c>
      <c r="M283" s="34">
        <f ca="1">IFERROR(SPX[[#This Row],[Invested]]+OFFSET(SPX[[#This Row],[Invested]],-1,,,6),0)</f>
        <v>0</v>
      </c>
    </row>
    <row r="284" spans="1:13" x14ac:dyDescent="0.25">
      <c r="A284" t="s">
        <v>6</v>
      </c>
      <c r="B284" s="37">
        <v>26846</v>
      </c>
      <c r="C284" s="1">
        <v>104.099998</v>
      </c>
      <c r="D284" s="1">
        <v>111.040001</v>
      </c>
      <c r="E284" s="1">
        <v>100.44000200000001</v>
      </c>
      <c r="F284" s="1">
        <v>108.220001</v>
      </c>
      <c r="G284">
        <f>IFERROR(IF(SPX[[#This Row],[Date]]=StartMonth,InvtTime*12,IF(G283&gt;0,G283-1,0)),0)</f>
        <v>0</v>
      </c>
      <c r="H284" s="2">
        <f>IF(SPX[[#This Row],[Count]]&gt;0,ROUND(AmountPerYear/12,2),0)</f>
        <v>0</v>
      </c>
      <c r="I284" s="1">
        <f>SPX[[#This Row],[Invested]]/SPX[[#This Row],[Close]]</f>
        <v>0</v>
      </c>
      <c r="J284" s="1">
        <f>SUM(I$2:I284)</f>
        <v>0</v>
      </c>
      <c r="K284" s="32">
        <f>+SPX[[#This Row],[Cumulated Shares]]*SPX[[#This Row],[Close]]</f>
        <v>0</v>
      </c>
      <c r="L284">
        <f>IF(SPX[[#This Row],[Current Value]]&gt;0,1,0)</f>
        <v>0</v>
      </c>
      <c r="M284" s="34">
        <f ca="1">IFERROR(SPX[[#This Row],[Invested]]+OFFSET(SPX[[#This Row],[Invested]],-1,,,6),0)</f>
        <v>0</v>
      </c>
    </row>
    <row r="285" spans="1:13" x14ac:dyDescent="0.25">
      <c r="A285" t="s">
        <v>6</v>
      </c>
      <c r="B285" s="37">
        <v>26877</v>
      </c>
      <c r="C285" s="1">
        <v>108.16999800000001</v>
      </c>
      <c r="D285" s="1">
        <v>108.16999800000001</v>
      </c>
      <c r="E285" s="1">
        <v>99.739998</v>
      </c>
      <c r="F285" s="1">
        <v>104.25</v>
      </c>
      <c r="G285">
        <f>IFERROR(IF(SPX[[#This Row],[Date]]=StartMonth,InvtTime*12,IF(G284&gt;0,G284-1,0)),0)</f>
        <v>0</v>
      </c>
      <c r="H285" s="2">
        <f>IF(SPX[[#This Row],[Count]]&gt;0,ROUND(AmountPerYear/12,2),0)</f>
        <v>0</v>
      </c>
      <c r="I285" s="1">
        <f>SPX[[#This Row],[Invested]]/SPX[[#This Row],[Close]]</f>
        <v>0</v>
      </c>
      <c r="J285" s="1">
        <f>SUM(I$2:I285)</f>
        <v>0</v>
      </c>
      <c r="K285" s="32">
        <f>+SPX[[#This Row],[Cumulated Shares]]*SPX[[#This Row],[Close]]</f>
        <v>0</v>
      </c>
      <c r="L285">
        <f>IF(SPX[[#This Row],[Current Value]]&gt;0,1,0)</f>
        <v>0</v>
      </c>
      <c r="M285" s="34">
        <f ca="1">IFERROR(SPX[[#This Row],[Invested]]+OFFSET(SPX[[#This Row],[Invested]],-1,,,6),0)</f>
        <v>0</v>
      </c>
    </row>
    <row r="286" spans="1:13" x14ac:dyDescent="0.25">
      <c r="A286" t="s">
        <v>6</v>
      </c>
      <c r="B286" s="37">
        <v>26908</v>
      </c>
      <c r="C286" s="1">
        <v>104.25</v>
      </c>
      <c r="D286" s="1">
        <v>110.449997</v>
      </c>
      <c r="E286" s="1">
        <v>102.129997</v>
      </c>
      <c r="F286" s="1">
        <v>108.43</v>
      </c>
      <c r="G286">
        <f>IFERROR(IF(SPX[[#This Row],[Date]]=StartMonth,InvtTime*12,IF(G285&gt;0,G285-1,0)),0)</f>
        <v>0</v>
      </c>
      <c r="H286" s="2">
        <f>IF(SPX[[#This Row],[Count]]&gt;0,ROUND(AmountPerYear/12,2),0)</f>
        <v>0</v>
      </c>
      <c r="I286" s="1">
        <f>SPX[[#This Row],[Invested]]/SPX[[#This Row],[Close]]</f>
        <v>0</v>
      </c>
      <c r="J286" s="1">
        <f>SUM(I$2:I286)</f>
        <v>0</v>
      </c>
      <c r="K286" s="32">
        <f>+SPX[[#This Row],[Cumulated Shares]]*SPX[[#This Row],[Close]]</f>
        <v>0</v>
      </c>
      <c r="L286">
        <f>IF(SPX[[#This Row],[Current Value]]&gt;0,1,0)</f>
        <v>0</v>
      </c>
      <c r="M286" s="34">
        <f ca="1">IFERROR(SPX[[#This Row],[Invested]]+OFFSET(SPX[[#This Row],[Invested]],-1,,,6),0)</f>
        <v>0</v>
      </c>
    </row>
    <row r="287" spans="1:13" x14ac:dyDescent="0.25">
      <c r="A287" t="s">
        <v>6</v>
      </c>
      <c r="B287" s="37">
        <v>26938</v>
      </c>
      <c r="C287" s="1">
        <v>108.43</v>
      </c>
      <c r="D287" s="1">
        <v>112.82</v>
      </c>
      <c r="E287" s="1">
        <v>107.08000199999999</v>
      </c>
      <c r="F287" s="1">
        <v>108.290001</v>
      </c>
      <c r="G287">
        <f>IFERROR(IF(SPX[[#This Row],[Date]]=StartMonth,InvtTime*12,IF(G286&gt;0,G286-1,0)),0)</f>
        <v>0</v>
      </c>
      <c r="H287" s="2">
        <f>IF(SPX[[#This Row],[Count]]&gt;0,ROUND(AmountPerYear/12,2),0)</f>
        <v>0</v>
      </c>
      <c r="I287" s="1">
        <f>SPX[[#This Row],[Invested]]/SPX[[#This Row],[Close]]</f>
        <v>0</v>
      </c>
      <c r="J287" s="1">
        <f>SUM(I$2:I287)</f>
        <v>0</v>
      </c>
      <c r="K287" s="32">
        <f>+SPX[[#This Row],[Cumulated Shares]]*SPX[[#This Row],[Close]]</f>
        <v>0</v>
      </c>
      <c r="L287">
        <f>IF(SPX[[#This Row],[Current Value]]&gt;0,1,0)</f>
        <v>0</v>
      </c>
      <c r="M287" s="34">
        <f ca="1">IFERROR(SPX[[#This Row],[Invested]]+OFFSET(SPX[[#This Row],[Invested]],-1,,,6),0)</f>
        <v>0</v>
      </c>
    </row>
    <row r="288" spans="1:13" x14ac:dyDescent="0.25">
      <c r="A288" t="s">
        <v>6</v>
      </c>
      <c r="B288" s="37">
        <v>26969</v>
      </c>
      <c r="C288" s="1">
        <v>108.290001</v>
      </c>
      <c r="D288" s="1">
        <v>109.199997</v>
      </c>
      <c r="E288" s="1">
        <v>94.879997000000003</v>
      </c>
      <c r="F288" s="1">
        <v>95.959998999999996</v>
      </c>
      <c r="G288">
        <f>IFERROR(IF(SPX[[#This Row],[Date]]=StartMonth,InvtTime*12,IF(G287&gt;0,G287-1,0)),0)</f>
        <v>0</v>
      </c>
      <c r="H288" s="2">
        <f>IF(SPX[[#This Row],[Count]]&gt;0,ROUND(AmountPerYear/12,2),0)</f>
        <v>0</v>
      </c>
      <c r="I288" s="1">
        <f>SPX[[#This Row],[Invested]]/SPX[[#This Row],[Close]]</f>
        <v>0</v>
      </c>
      <c r="J288" s="1">
        <f>SUM(I$2:I288)</f>
        <v>0</v>
      </c>
      <c r="K288" s="32">
        <f>+SPX[[#This Row],[Cumulated Shares]]*SPX[[#This Row],[Close]]</f>
        <v>0</v>
      </c>
      <c r="L288">
        <f>IF(SPX[[#This Row],[Current Value]]&gt;0,1,0)</f>
        <v>0</v>
      </c>
      <c r="M288" s="34">
        <f ca="1">IFERROR(SPX[[#This Row],[Invested]]+OFFSET(SPX[[#This Row],[Invested]],-1,,,6),0)</f>
        <v>0</v>
      </c>
    </row>
    <row r="289" spans="1:13" x14ac:dyDescent="0.25">
      <c r="A289" t="s">
        <v>6</v>
      </c>
      <c r="B289" s="37">
        <v>26999</v>
      </c>
      <c r="C289" s="1">
        <v>95.830001999999993</v>
      </c>
      <c r="D289" s="1">
        <v>99.089995999999999</v>
      </c>
      <c r="E289" s="1">
        <v>91.050003000000004</v>
      </c>
      <c r="F289" s="1">
        <v>97.550003000000004</v>
      </c>
      <c r="G289">
        <f>IFERROR(IF(SPX[[#This Row],[Date]]=StartMonth,InvtTime*12,IF(G288&gt;0,G288-1,0)),0)</f>
        <v>0</v>
      </c>
      <c r="H289" s="2">
        <f>IF(SPX[[#This Row],[Count]]&gt;0,ROUND(AmountPerYear/12,2),0)</f>
        <v>0</v>
      </c>
      <c r="I289" s="1">
        <f>SPX[[#This Row],[Invested]]/SPX[[#This Row],[Close]]</f>
        <v>0</v>
      </c>
      <c r="J289" s="1">
        <f>SUM(I$2:I289)</f>
        <v>0</v>
      </c>
      <c r="K289" s="32">
        <f>+SPX[[#This Row],[Cumulated Shares]]*SPX[[#This Row],[Close]]</f>
        <v>0</v>
      </c>
      <c r="L289">
        <f>IF(SPX[[#This Row],[Current Value]]&gt;0,1,0)</f>
        <v>0</v>
      </c>
      <c r="M289" s="34">
        <f ca="1">IFERROR(SPX[[#This Row],[Invested]]+OFFSET(SPX[[#This Row],[Invested]],-1,,,6),0)</f>
        <v>0</v>
      </c>
    </row>
    <row r="290" spans="1:13" x14ac:dyDescent="0.25">
      <c r="A290" t="s">
        <v>6</v>
      </c>
      <c r="B290" s="37">
        <v>27030</v>
      </c>
      <c r="C290" s="1">
        <v>97.550003000000004</v>
      </c>
      <c r="D290" s="1">
        <v>100.94000200000001</v>
      </c>
      <c r="E290" s="1">
        <v>91.620002999999997</v>
      </c>
      <c r="F290" s="1">
        <v>96.57</v>
      </c>
      <c r="G290">
        <f>IFERROR(IF(SPX[[#This Row],[Date]]=StartMonth,InvtTime*12,IF(G289&gt;0,G289-1,0)),0)</f>
        <v>0</v>
      </c>
      <c r="H290" s="2">
        <f>IF(SPX[[#This Row],[Count]]&gt;0,ROUND(AmountPerYear/12,2),0)</f>
        <v>0</v>
      </c>
      <c r="I290" s="1">
        <f>SPX[[#This Row],[Invested]]/SPX[[#This Row],[Close]]</f>
        <v>0</v>
      </c>
      <c r="J290" s="1">
        <f>SUM(I$2:I290)</f>
        <v>0</v>
      </c>
      <c r="K290" s="32">
        <f>+SPX[[#This Row],[Cumulated Shares]]*SPX[[#This Row],[Close]]</f>
        <v>0</v>
      </c>
      <c r="L290">
        <f>IF(SPX[[#This Row],[Current Value]]&gt;0,1,0)</f>
        <v>0</v>
      </c>
      <c r="M290" s="34">
        <f ca="1">IFERROR(SPX[[#This Row],[Invested]]+OFFSET(SPX[[#This Row],[Invested]],-1,,,6),0)</f>
        <v>0</v>
      </c>
    </row>
    <row r="291" spans="1:13" x14ac:dyDescent="0.25">
      <c r="A291" t="s">
        <v>6</v>
      </c>
      <c r="B291" s="37">
        <v>27061</v>
      </c>
      <c r="C291" s="1">
        <v>96.57</v>
      </c>
      <c r="D291" s="1">
        <v>97.43</v>
      </c>
      <c r="E291" s="1">
        <v>89.529999000000004</v>
      </c>
      <c r="F291" s="1">
        <v>96.220000999999996</v>
      </c>
      <c r="G291">
        <f>IFERROR(IF(SPX[[#This Row],[Date]]=StartMonth,InvtTime*12,IF(G290&gt;0,G290-1,0)),0)</f>
        <v>0</v>
      </c>
      <c r="H291" s="2">
        <f>IF(SPX[[#This Row],[Count]]&gt;0,ROUND(AmountPerYear/12,2),0)</f>
        <v>0</v>
      </c>
      <c r="I291" s="1">
        <f>SPX[[#This Row],[Invested]]/SPX[[#This Row],[Close]]</f>
        <v>0</v>
      </c>
      <c r="J291" s="1">
        <f>SUM(I$2:I291)</f>
        <v>0</v>
      </c>
      <c r="K291" s="32">
        <f>+SPX[[#This Row],[Cumulated Shares]]*SPX[[#This Row],[Close]]</f>
        <v>0</v>
      </c>
      <c r="L291">
        <f>IF(SPX[[#This Row],[Current Value]]&gt;0,1,0)</f>
        <v>0</v>
      </c>
      <c r="M291" s="34">
        <f ca="1">IFERROR(SPX[[#This Row],[Invested]]+OFFSET(SPX[[#This Row],[Invested]],-1,,,6),0)</f>
        <v>0</v>
      </c>
    </row>
    <row r="292" spans="1:13" x14ac:dyDescent="0.25">
      <c r="A292" t="s">
        <v>6</v>
      </c>
      <c r="B292" s="37">
        <v>27089</v>
      </c>
      <c r="C292" s="1">
        <v>96.220000999999996</v>
      </c>
      <c r="D292" s="1">
        <v>101.050003</v>
      </c>
      <c r="E292" s="1">
        <v>93.440002000000007</v>
      </c>
      <c r="F292" s="1">
        <v>93.980002999999996</v>
      </c>
      <c r="G292">
        <f>IFERROR(IF(SPX[[#This Row],[Date]]=StartMonth,InvtTime*12,IF(G291&gt;0,G291-1,0)),0)</f>
        <v>0</v>
      </c>
      <c r="H292" s="2">
        <f>IF(SPX[[#This Row],[Count]]&gt;0,ROUND(AmountPerYear/12,2),0)</f>
        <v>0</v>
      </c>
      <c r="I292" s="1">
        <f>SPX[[#This Row],[Invested]]/SPX[[#This Row],[Close]]</f>
        <v>0</v>
      </c>
      <c r="J292" s="1">
        <f>SUM(I$2:I292)</f>
        <v>0</v>
      </c>
      <c r="K292" s="32">
        <f>+SPX[[#This Row],[Cumulated Shares]]*SPX[[#This Row],[Close]]</f>
        <v>0</v>
      </c>
      <c r="L292">
        <f>IF(SPX[[#This Row],[Current Value]]&gt;0,1,0)</f>
        <v>0</v>
      </c>
      <c r="M292" s="34">
        <f ca="1">IFERROR(SPX[[#This Row],[Invested]]+OFFSET(SPX[[#This Row],[Invested]],-1,,,6),0)</f>
        <v>0</v>
      </c>
    </row>
    <row r="293" spans="1:13" x14ac:dyDescent="0.25">
      <c r="A293" t="s">
        <v>6</v>
      </c>
      <c r="B293" s="37">
        <v>27120</v>
      </c>
      <c r="C293" s="1">
        <v>93.980002999999996</v>
      </c>
      <c r="D293" s="1">
        <v>95.419998000000007</v>
      </c>
      <c r="E293" s="1">
        <v>88.620002999999997</v>
      </c>
      <c r="F293" s="1">
        <v>90.309997999999993</v>
      </c>
      <c r="G293">
        <f>IFERROR(IF(SPX[[#This Row],[Date]]=StartMonth,InvtTime*12,IF(G292&gt;0,G292-1,0)),0)</f>
        <v>0</v>
      </c>
      <c r="H293" s="2">
        <f>IF(SPX[[#This Row],[Count]]&gt;0,ROUND(AmountPerYear/12,2),0)</f>
        <v>0</v>
      </c>
      <c r="I293" s="1">
        <f>SPX[[#This Row],[Invested]]/SPX[[#This Row],[Close]]</f>
        <v>0</v>
      </c>
      <c r="J293" s="1">
        <f>SUM(I$2:I293)</f>
        <v>0</v>
      </c>
      <c r="K293" s="32">
        <f>+SPX[[#This Row],[Cumulated Shares]]*SPX[[#This Row],[Close]]</f>
        <v>0</v>
      </c>
      <c r="L293">
        <f>IF(SPX[[#This Row],[Current Value]]&gt;0,1,0)</f>
        <v>0</v>
      </c>
      <c r="M293" s="34">
        <f ca="1">IFERROR(SPX[[#This Row],[Invested]]+OFFSET(SPX[[#This Row],[Invested]],-1,,,6),0)</f>
        <v>0</v>
      </c>
    </row>
    <row r="294" spans="1:13" x14ac:dyDescent="0.25">
      <c r="A294" t="s">
        <v>6</v>
      </c>
      <c r="B294" s="37">
        <v>27150</v>
      </c>
      <c r="C294" s="1">
        <v>90.309997999999993</v>
      </c>
      <c r="D294" s="1">
        <v>93.589995999999999</v>
      </c>
      <c r="E294" s="1">
        <v>85.870002999999997</v>
      </c>
      <c r="F294" s="1">
        <v>87.279999000000004</v>
      </c>
      <c r="G294">
        <f>IFERROR(IF(SPX[[#This Row],[Date]]=StartMonth,InvtTime*12,IF(G293&gt;0,G293-1,0)),0)</f>
        <v>0</v>
      </c>
      <c r="H294" s="2">
        <f>IF(SPX[[#This Row],[Count]]&gt;0,ROUND(AmountPerYear/12,2),0)</f>
        <v>0</v>
      </c>
      <c r="I294" s="1">
        <f>SPX[[#This Row],[Invested]]/SPX[[#This Row],[Close]]</f>
        <v>0</v>
      </c>
      <c r="J294" s="1">
        <f>SUM(I$2:I294)</f>
        <v>0</v>
      </c>
      <c r="K294" s="32">
        <f>+SPX[[#This Row],[Cumulated Shares]]*SPX[[#This Row],[Close]]</f>
        <v>0</v>
      </c>
      <c r="L294">
        <f>IF(SPX[[#This Row],[Current Value]]&gt;0,1,0)</f>
        <v>0</v>
      </c>
      <c r="M294" s="34">
        <f ca="1">IFERROR(SPX[[#This Row],[Invested]]+OFFSET(SPX[[#This Row],[Invested]],-1,,,6),0)</f>
        <v>0</v>
      </c>
    </row>
    <row r="295" spans="1:13" x14ac:dyDescent="0.25">
      <c r="A295" t="s">
        <v>6</v>
      </c>
      <c r="B295" s="37">
        <v>27181</v>
      </c>
      <c r="C295" s="1">
        <v>87.279999000000004</v>
      </c>
      <c r="D295" s="1">
        <v>93.760002</v>
      </c>
      <c r="E295" s="1">
        <v>85.129997000000003</v>
      </c>
      <c r="F295" s="1">
        <v>86</v>
      </c>
      <c r="G295">
        <f>IFERROR(IF(SPX[[#This Row],[Date]]=StartMonth,InvtTime*12,IF(G294&gt;0,G294-1,0)),0)</f>
        <v>0</v>
      </c>
      <c r="H295" s="2">
        <f>IF(SPX[[#This Row],[Count]]&gt;0,ROUND(AmountPerYear/12,2),0)</f>
        <v>0</v>
      </c>
      <c r="I295" s="1">
        <f>SPX[[#This Row],[Invested]]/SPX[[#This Row],[Close]]</f>
        <v>0</v>
      </c>
      <c r="J295" s="1">
        <f>SUM(I$2:I295)</f>
        <v>0</v>
      </c>
      <c r="K295" s="32">
        <f>+SPX[[#This Row],[Cumulated Shares]]*SPX[[#This Row],[Close]]</f>
        <v>0</v>
      </c>
      <c r="L295">
        <f>IF(SPX[[#This Row],[Current Value]]&gt;0,1,0)</f>
        <v>0</v>
      </c>
      <c r="M295" s="34">
        <f ca="1">IFERROR(SPX[[#This Row],[Invested]]+OFFSET(SPX[[#This Row],[Invested]],-1,,,6),0)</f>
        <v>0</v>
      </c>
    </row>
    <row r="296" spans="1:13" x14ac:dyDescent="0.25">
      <c r="A296" t="s">
        <v>6</v>
      </c>
      <c r="B296" s="37">
        <v>27211</v>
      </c>
      <c r="C296" s="1">
        <v>86</v>
      </c>
      <c r="D296" s="1">
        <v>86.889999000000003</v>
      </c>
      <c r="E296" s="1">
        <v>78.959998999999996</v>
      </c>
      <c r="F296" s="1">
        <v>79.309997999999993</v>
      </c>
      <c r="G296">
        <f>IFERROR(IF(SPX[[#This Row],[Date]]=StartMonth,InvtTime*12,IF(G295&gt;0,G295-1,0)),0)</f>
        <v>0</v>
      </c>
      <c r="H296" s="2">
        <f>IF(SPX[[#This Row],[Count]]&gt;0,ROUND(AmountPerYear/12,2),0)</f>
        <v>0</v>
      </c>
      <c r="I296" s="1">
        <f>SPX[[#This Row],[Invested]]/SPX[[#This Row],[Close]]</f>
        <v>0</v>
      </c>
      <c r="J296" s="1">
        <f>SUM(I$2:I296)</f>
        <v>0</v>
      </c>
      <c r="K296" s="32">
        <f>+SPX[[#This Row],[Cumulated Shares]]*SPX[[#This Row],[Close]]</f>
        <v>0</v>
      </c>
      <c r="L296">
        <f>IF(SPX[[#This Row],[Current Value]]&gt;0,1,0)</f>
        <v>0</v>
      </c>
      <c r="M296" s="34">
        <f ca="1">IFERROR(SPX[[#This Row],[Invested]]+OFFSET(SPX[[#This Row],[Invested]],-1,,,6),0)</f>
        <v>0</v>
      </c>
    </row>
    <row r="297" spans="1:13" x14ac:dyDescent="0.25">
      <c r="A297" t="s">
        <v>6</v>
      </c>
      <c r="B297" s="37">
        <v>27242</v>
      </c>
      <c r="C297" s="1">
        <v>79.309997999999993</v>
      </c>
      <c r="D297" s="1">
        <v>83.529999000000004</v>
      </c>
      <c r="E297" s="1">
        <v>69.370002999999997</v>
      </c>
      <c r="F297" s="1">
        <v>72.150002000000001</v>
      </c>
      <c r="G297">
        <f>IFERROR(IF(SPX[[#This Row],[Date]]=StartMonth,InvtTime*12,IF(G296&gt;0,G296-1,0)),0)</f>
        <v>0</v>
      </c>
      <c r="H297" s="2">
        <f>IF(SPX[[#This Row],[Count]]&gt;0,ROUND(AmountPerYear/12,2),0)</f>
        <v>0</v>
      </c>
      <c r="I297" s="1">
        <f>SPX[[#This Row],[Invested]]/SPX[[#This Row],[Close]]</f>
        <v>0</v>
      </c>
      <c r="J297" s="1">
        <f>SUM(I$2:I297)</f>
        <v>0</v>
      </c>
      <c r="K297" s="32">
        <f>+SPX[[#This Row],[Cumulated Shares]]*SPX[[#This Row],[Close]]</f>
        <v>0</v>
      </c>
      <c r="L297">
        <f>IF(SPX[[#This Row],[Current Value]]&gt;0,1,0)</f>
        <v>0</v>
      </c>
      <c r="M297" s="34">
        <f ca="1">IFERROR(SPX[[#This Row],[Invested]]+OFFSET(SPX[[#This Row],[Invested]],-1,,,6),0)</f>
        <v>0</v>
      </c>
    </row>
    <row r="298" spans="1:13" x14ac:dyDescent="0.25">
      <c r="A298" t="s">
        <v>6</v>
      </c>
      <c r="B298" s="37">
        <v>27273</v>
      </c>
      <c r="C298" s="1">
        <v>72.150002000000001</v>
      </c>
      <c r="D298" s="1">
        <v>73.010002</v>
      </c>
      <c r="E298" s="1">
        <v>62.52</v>
      </c>
      <c r="F298" s="1">
        <v>63.540000999999997</v>
      </c>
      <c r="G298">
        <f>IFERROR(IF(SPX[[#This Row],[Date]]=StartMonth,InvtTime*12,IF(G297&gt;0,G297-1,0)),0)</f>
        <v>0</v>
      </c>
      <c r="H298" s="2">
        <f>IF(SPX[[#This Row],[Count]]&gt;0,ROUND(AmountPerYear/12,2),0)</f>
        <v>0</v>
      </c>
      <c r="I298" s="1">
        <f>SPX[[#This Row],[Invested]]/SPX[[#This Row],[Close]]</f>
        <v>0</v>
      </c>
      <c r="J298" s="1">
        <f>SUM(I$2:I298)</f>
        <v>0</v>
      </c>
      <c r="K298" s="32">
        <f>+SPX[[#This Row],[Cumulated Shares]]*SPX[[#This Row],[Close]]</f>
        <v>0</v>
      </c>
      <c r="L298">
        <f>IF(SPX[[#This Row],[Current Value]]&gt;0,1,0)</f>
        <v>0</v>
      </c>
      <c r="M298" s="34">
        <f ca="1">IFERROR(SPX[[#This Row],[Invested]]+OFFSET(SPX[[#This Row],[Invested]],-1,,,6),0)</f>
        <v>0</v>
      </c>
    </row>
    <row r="299" spans="1:13" x14ac:dyDescent="0.25">
      <c r="A299" t="s">
        <v>6</v>
      </c>
      <c r="B299" s="37">
        <v>27303</v>
      </c>
      <c r="C299" s="1">
        <v>63.540000999999997</v>
      </c>
      <c r="D299" s="1">
        <v>75.900002000000001</v>
      </c>
      <c r="E299" s="1">
        <v>60.959999000000003</v>
      </c>
      <c r="F299" s="1">
        <v>73.900002000000001</v>
      </c>
      <c r="G299">
        <f>IFERROR(IF(SPX[[#This Row],[Date]]=StartMonth,InvtTime*12,IF(G298&gt;0,G298-1,0)),0)</f>
        <v>0</v>
      </c>
      <c r="H299" s="2">
        <f>IF(SPX[[#This Row],[Count]]&gt;0,ROUND(AmountPerYear/12,2),0)</f>
        <v>0</v>
      </c>
      <c r="I299" s="1">
        <f>SPX[[#This Row],[Invested]]/SPX[[#This Row],[Close]]</f>
        <v>0</v>
      </c>
      <c r="J299" s="1">
        <f>SUM(I$2:I299)</f>
        <v>0</v>
      </c>
      <c r="K299" s="32">
        <f>+SPX[[#This Row],[Cumulated Shares]]*SPX[[#This Row],[Close]]</f>
        <v>0</v>
      </c>
      <c r="L299">
        <f>IF(SPX[[#This Row],[Current Value]]&gt;0,1,0)</f>
        <v>0</v>
      </c>
      <c r="M299" s="34">
        <f ca="1">IFERROR(SPX[[#This Row],[Invested]]+OFFSET(SPX[[#This Row],[Invested]],-1,,,6),0)</f>
        <v>0</v>
      </c>
    </row>
    <row r="300" spans="1:13" x14ac:dyDescent="0.25">
      <c r="A300" t="s">
        <v>6</v>
      </c>
      <c r="B300" s="37">
        <v>27334</v>
      </c>
      <c r="C300" s="1">
        <v>73.900002000000001</v>
      </c>
      <c r="D300" s="1">
        <v>77.410004000000001</v>
      </c>
      <c r="E300" s="1">
        <v>66.849997999999999</v>
      </c>
      <c r="F300" s="1">
        <v>69.970000999999996</v>
      </c>
      <c r="G300">
        <f>IFERROR(IF(SPX[[#This Row],[Date]]=StartMonth,InvtTime*12,IF(G299&gt;0,G299-1,0)),0)</f>
        <v>0</v>
      </c>
      <c r="H300" s="2">
        <f>IF(SPX[[#This Row],[Count]]&gt;0,ROUND(AmountPerYear/12,2),0)</f>
        <v>0</v>
      </c>
      <c r="I300" s="1">
        <f>SPX[[#This Row],[Invested]]/SPX[[#This Row],[Close]]</f>
        <v>0</v>
      </c>
      <c r="J300" s="1">
        <f>SUM(I$2:I300)</f>
        <v>0</v>
      </c>
      <c r="K300" s="32">
        <f>+SPX[[#This Row],[Cumulated Shares]]*SPX[[#This Row],[Close]]</f>
        <v>0</v>
      </c>
      <c r="L300">
        <f>IF(SPX[[#This Row],[Current Value]]&gt;0,1,0)</f>
        <v>0</v>
      </c>
      <c r="M300" s="34">
        <f ca="1">IFERROR(SPX[[#This Row],[Invested]]+OFFSET(SPX[[#This Row],[Invested]],-1,,,6),0)</f>
        <v>0</v>
      </c>
    </row>
    <row r="301" spans="1:13" x14ac:dyDescent="0.25">
      <c r="A301" t="s">
        <v>6</v>
      </c>
      <c r="B301" s="37">
        <v>27364</v>
      </c>
      <c r="C301" s="1">
        <v>69.800003000000004</v>
      </c>
      <c r="D301" s="1">
        <v>69.800003000000004</v>
      </c>
      <c r="E301" s="1">
        <v>64.129997000000003</v>
      </c>
      <c r="F301" s="1">
        <v>68.559997999999993</v>
      </c>
      <c r="G301">
        <f>IFERROR(IF(SPX[[#This Row],[Date]]=StartMonth,InvtTime*12,IF(G300&gt;0,G300-1,0)),0)</f>
        <v>0</v>
      </c>
      <c r="H301" s="2">
        <f>IF(SPX[[#This Row],[Count]]&gt;0,ROUND(AmountPerYear/12,2),0)</f>
        <v>0</v>
      </c>
      <c r="I301" s="1">
        <f>SPX[[#This Row],[Invested]]/SPX[[#This Row],[Close]]</f>
        <v>0</v>
      </c>
      <c r="J301" s="1">
        <f>SUM(I$2:I301)</f>
        <v>0</v>
      </c>
      <c r="K301" s="32">
        <f>+SPX[[#This Row],[Cumulated Shares]]*SPX[[#This Row],[Close]]</f>
        <v>0</v>
      </c>
      <c r="L301">
        <f>IF(SPX[[#This Row],[Current Value]]&gt;0,1,0)</f>
        <v>0</v>
      </c>
      <c r="M301" s="34">
        <f ca="1">IFERROR(SPX[[#This Row],[Invested]]+OFFSET(SPX[[#This Row],[Invested]],-1,,,6),0)</f>
        <v>0</v>
      </c>
    </row>
    <row r="302" spans="1:13" x14ac:dyDescent="0.25">
      <c r="A302" t="s">
        <v>6</v>
      </c>
      <c r="B302" s="37">
        <v>27395</v>
      </c>
      <c r="C302" s="1">
        <v>68.650002000000001</v>
      </c>
      <c r="D302" s="1">
        <v>78.690002000000007</v>
      </c>
      <c r="E302" s="1">
        <v>68.650002000000001</v>
      </c>
      <c r="F302" s="1">
        <v>76.980002999999996</v>
      </c>
      <c r="G302">
        <f>IFERROR(IF(SPX[[#This Row],[Date]]=StartMonth,InvtTime*12,IF(G301&gt;0,G301-1,0)),0)</f>
        <v>0</v>
      </c>
      <c r="H302" s="2">
        <f>IF(SPX[[#This Row],[Count]]&gt;0,ROUND(AmountPerYear/12,2),0)</f>
        <v>0</v>
      </c>
      <c r="I302" s="1">
        <f>SPX[[#This Row],[Invested]]/SPX[[#This Row],[Close]]</f>
        <v>0</v>
      </c>
      <c r="J302" s="1">
        <f>SUM(I$2:I302)</f>
        <v>0</v>
      </c>
      <c r="K302" s="32">
        <f>+SPX[[#This Row],[Cumulated Shares]]*SPX[[#This Row],[Close]]</f>
        <v>0</v>
      </c>
      <c r="L302">
        <f>IF(SPX[[#This Row],[Current Value]]&gt;0,1,0)</f>
        <v>0</v>
      </c>
      <c r="M302" s="34">
        <f ca="1">IFERROR(SPX[[#This Row],[Invested]]+OFFSET(SPX[[#This Row],[Invested]],-1,,,6),0)</f>
        <v>0</v>
      </c>
    </row>
    <row r="303" spans="1:13" x14ac:dyDescent="0.25">
      <c r="A303" t="s">
        <v>6</v>
      </c>
      <c r="B303" s="37">
        <v>27426</v>
      </c>
      <c r="C303" s="1">
        <v>76.980002999999996</v>
      </c>
      <c r="D303" s="1">
        <v>83.559997999999993</v>
      </c>
      <c r="E303" s="1">
        <v>76</v>
      </c>
      <c r="F303" s="1">
        <v>81.589995999999999</v>
      </c>
      <c r="G303">
        <f>IFERROR(IF(SPX[[#This Row],[Date]]=StartMonth,InvtTime*12,IF(G302&gt;0,G302-1,0)),0)</f>
        <v>0</v>
      </c>
      <c r="H303" s="2">
        <f>IF(SPX[[#This Row],[Count]]&gt;0,ROUND(AmountPerYear/12,2),0)</f>
        <v>0</v>
      </c>
      <c r="I303" s="1">
        <f>SPX[[#This Row],[Invested]]/SPX[[#This Row],[Close]]</f>
        <v>0</v>
      </c>
      <c r="J303" s="1">
        <f>SUM(I$2:I303)</f>
        <v>0</v>
      </c>
      <c r="K303" s="32">
        <f>+SPX[[#This Row],[Cumulated Shares]]*SPX[[#This Row],[Close]]</f>
        <v>0</v>
      </c>
      <c r="L303">
        <f>IF(SPX[[#This Row],[Current Value]]&gt;0,1,0)</f>
        <v>0</v>
      </c>
      <c r="M303" s="34">
        <f ca="1">IFERROR(SPX[[#This Row],[Invested]]+OFFSET(SPX[[#This Row],[Invested]],-1,,,6),0)</f>
        <v>0</v>
      </c>
    </row>
    <row r="304" spans="1:13" x14ac:dyDescent="0.25">
      <c r="A304" t="s">
        <v>6</v>
      </c>
      <c r="B304" s="37">
        <v>27454</v>
      </c>
      <c r="C304" s="1">
        <v>81.589995999999999</v>
      </c>
      <c r="D304" s="1">
        <v>87.080001999999993</v>
      </c>
      <c r="E304" s="1">
        <v>80.080001999999993</v>
      </c>
      <c r="F304" s="1">
        <v>83.360000999999997</v>
      </c>
      <c r="G304">
        <f>IFERROR(IF(SPX[[#This Row],[Date]]=StartMonth,InvtTime*12,IF(G303&gt;0,G303-1,0)),0)</f>
        <v>0</v>
      </c>
      <c r="H304" s="2">
        <f>IF(SPX[[#This Row],[Count]]&gt;0,ROUND(AmountPerYear/12,2),0)</f>
        <v>0</v>
      </c>
      <c r="I304" s="1">
        <f>SPX[[#This Row],[Invested]]/SPX[[#This Row],[Close]]</f>
        <v>0</v>
      </c>
      <c r="J304" s="1">
        <f>SUM(I$2:I304)</f>
        <v>0</v>
      </c>
      <c r="K304" s="32">
        <f>+SPX[[#This Row],[Cumulated Shares]]*SPX[[#This Row],[Close]]</f>
        <v>0</v>
      </c>
      <c r="L304">
        <f>IF(SPX[[#This Row],[Current Value]]&gt;0,1,0)</f>
        <v>0</v>
      </c>
      <c r="M304" s="34">
        <f ca="1">IFERROR(SPX[[#This Row],[Invested]]+OFFSET(SPX[[#This Row],[Invested]],-1,,,6),0)</f>
        <v>0</v>
      </c>
    </row>
    <row r="305" spans="1:13" x14ac:dyDescent="0.25">
      <c r="A305" t="s">
        <v>6</v>
      </c>
      <c r="B305" s="37">
        <v>27485</v>
      </c>
      <c r="C305" s="1">
        <v>83.360000999999997</v>
      </c>
      <c r="D305" s="1">
        <v>88.790001000000004</v>
      </c>
      <c r="E305" s="1">
        <v>79.660004000000001</v>
      </c>
      <c r="F305" s="1">
        <v>87.300003000000004</v>
      </c>
      <c r="G305">
        <f>IFERROR(IF(SPX[[#This Row],[Date]]=StartMonth,InvtTime*12,IF(G304&gt;0,G304-1,0)),0)</f>
        <v>0</v>
      </c>
      <c r="H305" s="2">
        <f>IF(SPX[[#This Row],[Count]]&gt;0,ROUND(AmountPerYear/12,2),0)</f>
        <v>0</v>
      </c>
      <c r="I305" s="1">
        <f>SPX[[#This Row],[Invested]]/SPX[[#This Row],[Close]]</f>
        <v>0</v>
      </c>
      <c r="J305" s="1">
        <f>SUM(I$2:I305)</f>
        <v>0</v>
      </c>
      <c r="K305" s="32">
        <f>+SPX[[#This Row],[Cumulated Shares]]*SPX[[#This Row],[Close]]</f>
        <v>0</v>
      </c>
      <c r="L305">
        <f>IF(SPX[[#This Row],[Current Value]]&gt;0,1,0)</f>
        <v>0</v>
      </c>
      <c r="M305" s="34">
        <f ca="1">IFERROR(SPX[[#This Row],[Invested]]+OFFSET(SPX[[#This Row],[Invested]],-1,,,6),0)</f>
        <v>0</v>
      </c>
    </row>
    <row r="306" spans="1:13" x14ac:dyDescent="0.25">
      <c r="A306" t="s">
        <v>6</v>
      </c>
      <c r="B306" s="37">
        <v>27515</v>
      </c>
      <c r="C306" s="1">
        <v>87.300003000000004</v>
      </c>
      <c r="D306" s="1">
        <v>93.510002</v>
      </c>
      <c r="E306" s="1">
        <v>86.940002000000007</v>
      </c>
      <c r="F306" s="1">
        <v>91.150002000000001</v>
      </c>
      <c r="G306">
        <f>IFERROR(IF(SPX[[#This Row],[Date]]=StartMonth,InvtTime*12,IF(G305&gt;0,G305-1,0)),0)</f>
        <v>0</v>
      </c>
      <c r="H306" s="2">
        <f>IF(SPX[[#This Row],[Count]]&gt;0,ROUND(AmountPerYear/12,2),0)</f>
        <v>0</v>
      </c>
      <c r="I306" s="1">
        <f>SPX[[#This Row],[Invested]]/SPX[[#This Row],[Close]]</f>
        <v>0</v>
      </c>
      <c r="J306" s="1">
        <f>SUM(I$2:I306)</f>
        <v>0</v>
      </c>
      <c r="K306" s="32">
        <f>+SPX[[#This Row],[Cumulated Shares]]*SPX[[#This Row],[Close]]</f>
        <v>0</v>
      </c>
      <c r="L306">
        <f>IF(SPX[[#This Row],[Current Value]]&gt;0,1,0)</f>
        <v>0</v>
      </c>
      <c r="M306" s="34">
        <f ca="1">IFERROR(SPX[[#This Row],[Invested]]+OFFSET(SPX[[#This Row],[Invested]],-1,,,6),0)</f>
        <v>0</v>
      </c>
    </row>
    <row r="307" spans="1:13" x14ac:dyDescent="0.25">
      <c r="A307" t="s">
        <v>6</v>
      </c>
      <c r="B307" s="37">
        <v>27546</v>
      </c>
      <c r="C307" s="1">
        <v>91.32</v>
      </c>
      <c r="D307" s="1">
        <v>95.849997999999999</v>
      </c>
      <c r="E307" s="1">
        <v>89.300003000000004</v>
      </c>
      <c r="F307" s="1">
        <v>95.190002000000007</v>
      </c>
      <c r="G307">
        <f>IFERROR(IF(SPX[[#This Row],[Date]]=StartMonth,InvtTime*12,IF(G306&gt;0,G306-1,0)),0)</f>
        <v>0</v>
      </c>
      <c r="H307" s="2">
        <f>IF(SPX[[#This Row],[Count]]&gt;0,ROUND(AmountPerYear/12,2),0)</f>
        <v>0</v>
      </c>
      <c r="I307" s="1">
        <f>SPX[[#This Row],[Invested]]/SPX[[#This Row],[Close]]</f>
        <v>0</v>
      </c>
      <c r="J307" s="1">
        <f>SUM(I$2:I307)</f>
        <v>0</v>
      </c>
      <c r="K307" s="32">
        <f>+SPX[[#This Row],[Cumulated Shares]]*SPX[[#This Row],[Close]]</f>
        <v>0</v>
      </c>
      <c r="L307">
        <f>IF(SPX[[#This Row],[Current Value]]&gt;0,1,0)</f>
        <v>0</v>
      </c>
      <c r="M307" s="34">
        <f ca="1">IFERROR(SPX[[#This Row],[Invested]]+OFFSET(SPX[[#This Row],[Invested]],-1,,,6),0)</f>
        <v>0</v>
      </c>
    </row>
    <row r="308" spans="1:13" x14ac:dyDescent="0.25">
      <c r="A308" t="s">
        <v>6</v>
      </c>
      <c r="B308" s="37">
        <v>27576</v>
      </c>
      <c r="C308" s="1">
        <v>95.190002000000007</v>
      </c>
      <c r="D308" s="1">
        <v>96.580001999999993</v>
      </c>
      <c r="E308" s="1">
        <v>87.68</v>
      </c>
      <c r="F308" s="1">
        <v>88.75</v>
      </c>
      <c r="G308">
        <f>IFERROR(IF(SPX[[#This Row],[Date]]=StartMonth,InvtTime*12,IF(G307&gt;0,G307-1,0)),0)</f>
        <v>0</v>
      </c>
      <c r="H308" s="2">
        <f>IF(SPX[[#This Row],[Count]]&gt;0,ROUND(AmountPerYear/12,2),0)</f>
        <v>0</v>
      </c>
      <c r="I308" s="1">
        <f>SPX[[#This Row],[Invested]]/SPX[[#This Row],[Close]]</f>
        <v>0</v>
      </c>
      <c r="J308" s="1">
        <f>SUM(I$2:I308)</f>
        <v>0</v>
      </c>
      <c r="K308" s="32">
        <f>+SPX[[#This Row],[Cumulated Shares]]*SPX[[#This Row],[Close]]</f>
        <v>0</v>
      </c>
      <c r="L308">
        <f>IF(SPX[[#This Row],[Current Value]]&gt;0,1,0)</f>
        <v>0</v>
      </c>
      <c r="M308" s="34">
        <f ca="1">IFERROR(SPX[[#This Row],[Invested]]+OFFSET(SPX[[#This Row],[Invested]],-1,,,6),0)</f>
        <v>0</v>
      </c>
    </row>
    <row r="309" spans="1:13" x14ac:dyDescent="0.25">
      <c r="A309" t="s">
        <v>6</v>
      </c>
      <c r="B309" s="37">
        <v>27607</v>
      </c>
      <c r="C309" s="1">
        <v>88.75</v>
      </c>
      <c r="D309" s="1">
        <v>89.040001000000004</v>
      </c>
      <c r="E309" s="1">
        <v>82.209998999999996</v>
      </c>
      <c r="F309" s="1">
        <v>86.879997000000003</v>
      </c>
      <c r="G309">
        <f>IFERROR(IF(SPX[[#This Row],[Date]]=StartMonth,InvtTime*12,IF(G308&gt;0,G308-1,0)),0)</f>
        <v>0</v>
      </c>
      <c r="H309" s="2">
        <f>IF(SPX[[#This Row],[Count]]&gt;0,ROUND(AmountPerYear/12,2),0)</f>
        <v>0</v>
      </c>
      <c r="I309" s="1">
        <f>SPX[[#This Row],[Invested]]/SPX[[#This Row],[Close]]</f>
        <v>0</v>
      </c>
      <c r="J309" s="1">
        <f>SUM(I$2:I309)</f>
        <v>0</v>
      </c>
      <c r="K309" s="32">
        <f>+SPX[[#This Row],[Cumulated Shares]]*SPX[[#This Row],[Close]]</f>
        <v>0</v>
      </c>
      <c r="L309">
        <f>IF(SPX[[#This Row],[Current Value]]&gt;0,1,0)</f>
        <v>0</v>
      </c>
      <c r="M309" s="34">
        <f ca="1">IFERROR(SPX[[#This Row],[Invested]]+OFFSET(SPX[[#This Row],[Invested]],-1,,,6),0)</f>
        <v>0</v>
      </c>
    </row>
    <row r="310" spans="1:13" x14ac:dyDescent="0.25">
      <c r="A310" t="s">
        <v>6</v>
      </c>
      <c r="B310" s="37">
        <v>27638</v>
      </c>
      <c r="C310" s="1">
        <v>86.879997000000003</v>
      </c>
      <c r="D310" s="1">
        <v>87.419998000000007</v>
      </c>
      <c r="E310" s="1">
        <v>81.569999999999993</v>
      </c>
      <c r="F310" s="1">
        <v>83.870002999999997</v>
      </c>
      <c r="G310">
        <f>IFERROR(IF(SPX[[#This Row],[Date]]=StartMonth,InvtTime*12,IF(G309&gt;0,G309-1,0)),0)</f>
        <v>0</v>
      </c>
      <c r="H310" s="2">
        <f>IF(SPX[[#This Row],[Count]]&gt;0,ROUND(AmountPerYear/12,2),0)</f>
        <v>0</v>
      </c>
      <c r="I310" s="1">
        <f>SPX[[#This Row],[Invested]]/SPX[[#This Row],[Close]]</f>
        <v>0</v>
      </c>
      <c r="J310" s="1">
        <f>SUM(I$2:I310)</f>
        <v>0</v>
      </c>
      <c r="K310" s="32">
        <f>+SPX[[#This Row],[Cumulated Shares]]*SPX[[#This Row],[Close]]</f>
        <v>0</v>
      </c>
      <c r="L310">
        <f>IF(SPX[[#This Row],[Current Value]]&gt;0,1,0)</f>
        <v>0</v>
      </c>
      <c r="M310" s="34">
        <f ca="1">IFERROR(SPX[[#This Row],[Invested]]+OFFSET(SPX[[#This Row],[Invested]],-1,,,6),0)</f>
        <v>0</v>
      </c>
    </row>
    <row r="311" spans="1:13" x14ac:dyDescent="0.25">
      <c r="A311" t="s">
        <v>6</v>
      </c>
      <c r="B311" s="37">
        <v>27668</v>
      </c>
      <c r="C311" s="1">
        <v>83.870002999999997</v>
      </c>
      <c r="D311" s="1">
        <v>91.75</v>
      </c>
      <c r="E311" s="1">
        <v>82.57</v>
      </c>
      <c r="F311" s="1">
        <v>89.040001000000004</v>
      </c>
      <c r="G311">
        <f>IFERROR(IF(SPX[[#This Row],[Date]]=StartMonth,InvtTime*12,IF(G310&gt;0,G310-1,0)),0)</f>
        <v>0</v>
      </c>
      <c r="H311" s="2">
        <f>IF(SPX[[#This Row],[Count]]&gt;0,ROUND(AmountPerYear/12,2),0)</f>
        <v>0</v>
      </c>
      <c r="I311" s="1">
        <f>SPX[[#This Row],[Invested]]/SPX[[#This Row],[Close]]</f>
        <v>0</v>
      </c>
      <c r="J311" s="1">
        <f>SUM(I$2:I311)</f>
        <v>0</v>
      </c>
      <c r="K311" s="32">
        <f>+SPX[[#This Row],[Cumulated Shares]]*SPX[[#This Row],[Close]]</f>
        <v>0</v>
      </c>
      <c r="L311">
        <f>IF(SPX[[#This Row],[Current Value]]&gt;0,1,0)</f>
        <v>0</v>
      </c>
      <c r="M311" s="34">
        <f ca="1">IFERROR(SPX[[#This Row],[Invested]]+OFFSET(SPX[[#This Row],[Invested]],-1,,,6),0)</f>
        <v>0</v>
      </c>
    </row>
    <row r="312" spans="1:13" x14ac:dyDescent="0.25">
      <c r="A312" t="s">
        <v>6</v>
      </c>
      <c r="B312" s="37">
        <v>27699</v>
      </c>
      <c r="C312" s="1">
        <v>89.040001000000004</v>
      </c>
      <c r="D312" s="1">
        <v>92.330001999999993</v>
      </c>
      <c r="E312" s="1">
        <v>87.629997000000003</v>
      </c>
      <c r="F312" s="1">
        <v>91.239998</v>
      </c>
      <c r="G312">
        <f>IFERROR(IF(SPX[[#This Row],[Date]]=StartMonth,InvtTime*12,IF(G311&gt;0,G311-1,0)),0)</f>
        <v>0</v>
      </c>
      <c r="H312" s="2">
        <f>IF(SPX[[#This Row],[Count]]&gt;0,ROUND(AmountPerYear/12,2),0)</f>
        <v>0</v>
      </c>
      <c r="I312" s="1">
        <f>SPX[[#This Row],[Invested]]/SPX[[#This Row],[Close]]</f>
        <v>0</v>
      </c>
      <c r="J312" s="1">
        <f>SUM(I$2:I312)</f>
        <v>0</v>
      </c>
      <c r="K312" s="32">
        <f>+SPX[[#This Row],[Cumulated Shares]]*SPX[[#This Row],[Close]]</f>
        <v>0</v>
      </c>
      <c r="L312">
        <f>IF(SPX[[#This Row],[Current Value]]&gt;0,1,0)</f>
        <v>0</v>
      </c>
      <c r="M312" s="34">
        <f ca="1">IFERROR(SPX[[#This Row],[Invested]]+OFFSET(SPX[[#This Row],[Invested]],-1,,,6),0)</f>
        <v>0</v>
      </c>
    </row>
    <row r="313" spans="1:13" x14ac:dyDescent="0.25">
      <c r="A313" t="s">
        <v>6</v>
      </c>
      <c r="B313" s="37">
        <v>27729</v>
      </c>
      <c r="C313" s="1">
        <v>91.239998</v>
      </c>
      <c r="D313" s="1">
        <v>91.900002000000001</v>
      </c>
      <c r="E313" s="1">
        <v>86.150002000000001</v>
      </c>
      <c r="F313" s="1">
        <v>90.190002000000007</v>
      </c>
      <c r="G313">
        <f>IFERROR(IF(SPX[[#This Row],[Date]]=StartMonth,InvtTime*12,IF(G312&gt;0,G312-1,0)),0)</f>
        <v>0</v>
      </c>
      <c r="H313" s="2">
        <f>IF(SPX[[#This Row],[Count]]&gt;0,ROUND(AmountPerYear/12,2),0)</f>
        <v>0</v>
      </c>
      <c r="I313" s="1">
        <f>SPX[[#This Row],[Invested]]/SPX[[#This Row],[Close]]</f>
        <v>0</v>
      </c>
      <c r="J313" s="1">
        <f>SUM(I$2:I313)</f>
        <v>0</v>
      </c>
      <c r="K313" s="32">
        <f>+SPX[[#This Row],[Cumulated Shares]]*SPX[[#This Row],[Close]]</f>
        <v>0</v>
      </c>
      <c r="L313">
        <f>IF(SPX[[#This Row],[Current Value]]&gt;0,1,0)</f>
        <v>0</v>
      </c>
      <c r="M313" s="34">
        <f ca="1">IFERROR(SPX[[#This Row],[Invested]]+OFFSET(SPX[[#This Row],[Invested]],-1,,,6),0)</f>
        <v>0</v>
      </c>
    </row>
    <row r="314" spans="1:13" x14ac:dyDescent="0.25">
      <c r="A314" t="s">
        <v>6</v>
      </c>
      <c r="B314" s="37">
        <v>27760</v>
      </c>
      <c r="C314" s="1">
        <v>90.190002000000007</v>
      </c>
      <c r="D314" s="1">
        <v>101.989998</v>
      </c>
      <c r="E314" s="1">
        <v>89.809997999999993</v>
      </c>
      <c r="F314" s="1">
        <v>100.860001</v>
      </c>
      <c r="G314">
        <f>IFERROR(IF(SPX[[#This Row],[Date]]=StartMonth,InvtTime*12,IF(G313&gt;0,G313-1,0)),0)</f>
        <v>0</v>
      </c>
      <c r="H314" s="2">
        <f>IF(SPX[[#This Row],[Count]]&gt;0,ROUND(AmountPerYear/12,2),0)</f>
        <v>0</v>
      </c>
      <c r="I314" s="1">
        <f>SPX[[#This Row],[Invested]]/SPX[[#This Row],[Close]]</f>
        <v>0</v>
      </c>
      <c r="J314" s="1">
        <f>SUM(I$2:I314)</f>
        <v>0</v>
      </c>
      <c r="K314" s="32">
        <f>+SPX[[#This Row],[Cumulated Shares]]*SPX[[#This Row],[Close]]</f>
        <v>0</v>
      </c>
      <c r="L314">
        <f>IF(SPX[[#This Row],[Current Value]]&gt;0,1,0)</f>
        <v>0</v>
      </c>
      <c r="M314" s="34">
        <f ca="1">IFERROR(SPX[[#This Row],[Invested]]+OFFSET(SPX[[#This Row],[Invested]],-1,,,6),0)</f>
        <v>0</v>
      </c>
    </row>
    <row r="315" spans="1:13" x14ac:dyDescent="0.25">
      <c r="A315" t="s">
        <v>6</v>
      </c>
      <c r="B315" s="37">
        <v>27791</v>
      </c>
      <c r="C315" s="1">
        <v>100.860001</v>
      </c>
      <c r="D315" s="1">
        <v>103.07</v>
      </c>
      <c r="E315" s="1">
        <v>98.5</v>
      </c>
      <c r="F315" s="1">
        <v>99.709998999999996</v>
      </c>
      <c r="G315">
        <f>IFERROR(IF(SPX[[#This Row],[Date]]=StartMonth,InvtTime*12,IF(G314&gt;0,G314-1,0)),0)</f>
        <v>0</v>
      </c>
      <c r="H315" s="2">
        <f>IF(SPX[[#This Row],[Count]]&gt;0,ROUND(AmountPerYear/12,2),0)</f>
        <v>0</v>
      </c>
      <c r="I315" s="1">
        <f>SPX[[#This Row],[Invested]]/SPX[[#This Row],[Close]]</f>
        <v>0</v>
      </c>
      <c r="J315" s="1">
        <f>SUM(I$2:I315)</f>
        <v>0</v>
      </c>
      <c r="K315" s="32">
        <f>+SPX[[#This Row],[Cumulated Shares]]*SPX[[#This Row],[Close]]</f>
        <v>0</v>
      </c>
      <c r="L315">
        <f>IF(SPX[[#This Row],[Current Value]]&gt;0,1,0)</f>
        <v>0</v>
      </c>
      <c r="M315" s="34">
        <f ca="1">IFERROR(SPX[[#This Row],[Invested]]+OFFSET(SPX[[#This Row],[Invested]],-1,,,6),0)</f>
        <v>0</v>
      </c>
    </row>
    <row r="316" spans="1:13" x14ac:dyDescent="0.25">
      <c r="A316" t="s">
        <v>6</v>
      </c>
      <c r="B316" s="37">
        <v>27820</v>
      </c>
      <c r="C316" s="1">
        <v>99.709998999999996</v>
      </c>
      <c r="D316" s="1">
        <v>104.389999</v>
      </c>
      <c r="E316" s="1">
        <v>98.230002999999996</v>
      </c>
      <c r="F316" s="1">
        <v>102.769997</v>
      </c>
      <c r="G316">
        <f>IFERROR(IF(SPX[[#This Row],[Date]]=StartMonth,InvtTime*12,IF(G315&gt;0,G315-1,0)),0)</f>
        <v>0</v>
      </c>
      <c r="H316" s="2">
        <f>IF(SPX[[#This Row],[Count]]&gt;0,ROUND(AmountPerYear/12,2),0)</f>
        <v>0</v>
      </c>
      <c r="I316" s="1">
        <f>SPX[[#This Row],[Invested]]/SPX[[#This Row],[Close]]</f>
        <v>0</v>
      </c>
      <c r="J316" s="1">
        <f>SUM(I$2:I316)</f>
        <v>0</v>
      </c>
      <c r="K316" s="32">
        <f>+SPX[[#This Row],[Cumulated Shares]]*SPX[[#This Row],[Close]]</f>
        <v>0</v>
      </c>
      <c r="L316">
        <f>IF(SPX[[#This Row],[Current Value]]&gt;0,1,0)</f>
        <v>0</v>
      </c>
      <c r="M316" s="34">
        <f ca="1">IFERROR(SPX[[#This Row],[Invested]]+OFFSET(SPX[[#This Row],[Invested]],-1,,,6),0)</f>
        <v>0</v>
      </c>
    </row>
    <row r="317" spans="1:13" x14ac:dyDescent="0.25">
      <c r="A317" t="s">
        <v>6</v>
      </c>
      <c r="B317" s="37">
        <v>27851</v>
      </c>
      <c r="C317" s="1">
        <v>102.769997</v>
      </c>
      <c r="D317" s="1">
        <v>104.629997</v>
      </c>
      <c r="E317" s="1">
        <v>99.57</v>
      </c>
      <c r="F317" s="1">
        <v>101.639999</v>
      </c>
      <c r="G317">
        <f>IFERROR(IF(SPX[[#This Row],[Date]]=StartMonth,InvtTime*12,IF(G316&gt;0,G316-1,0)),0)</f>
        <v>0</v>
      </c>
      <c r="H317" s="2">
        <f>IF(SPX[[#This Row],[Count]]&gt;0,ROUND(AmountPerYear/12,2),0)</f>
        <v>0</v>
      </c>
      <c r="I317" s="1">
        <f>SPX[[#This Row],[Invested]]/SPX[[#This Row],[Close]]</f>
        <v>0</v>
      </c>
      <c r="J317" s="1">
        <f>SUM(I$2:I317)</f>
        <v>0</v>
      </c>
      <c r="K317" s="32">
        <f>+SPX[[#This Row],[Cumulated Shares]]*SPX[[#This Row],[Close]]</f>
        <v>0</v>
      </c>
      <c r="L317">
        <f>IF(SPX[[#This Row],[Current Value]]&gt;0,1,0)</f>
        <v>0</v>
      </c>
      <c r="M317" s="34">
        <f ca="1">IFERROR(SPX[[#This Row],[Invested]]+OFFSET(SPX[[#This Row],[Invested]],-1,,,6),0)</f>
        <v>0</v>
      </c>
    </row>
    <row r="318" spans="1:13" x14ac:dyDescent="0.25">
      <c r="A318" t="s">
        <v>6</v>
      </c>
      <c r="B318" s="37">
        <v>27881</v>
      </c>
      <c r="C318" s="1">
        <v>101.639999</v>
      </c>
      <c r="D318" s="1">
        <v>103.989998</v>
      </c>
      <c r="E318" s="1">
        <v>98.260002</v>
      </c>
      <c r="F318" s="1">
        <v>100.18</v>
      </c>
      <c r="G318">
        <f>IFERROR(IF(SPX[[#This Row],[Date]]=StartMonth,InvtTime*12,IF(G317&gt;0,G317-1,0)),0)</f>
        <v>0</v>
      </c>
      <c r="H318" s="2">
        <f>IF(SPX[[#This Row],[Count]]&gt;0,ROUND(AmountPerYear/12,2),0)</f>
        <v>0</v>
      </c>
      <c r="I318" s="1">
        <f>SPX[[#This Row],[Invested]]/SPX[[#This Row],[Close]]</f>
        <v>0</v>
      </c>
      <c r="J318" s="1">
        <f>SUM(I$2:I318)</f>
        <v>0</v>
      </c>
      <c r="K318" s="32">
        <f>+SPX[[#This Row],[Cumulated Shares]]*SPX[[#This Row],[Close]]</f>
        <v>0</v>
      </c>
      <c r="L318">
        <f>IF(SPX[[#This Row],[Current Value]]&gt;0,1,0)</f>
        <v>0</v>
      </c>
      <c r="M318" s="34">
        <f ca="1">IFERROR(SPX[[#This Row],[Invested]]+OFFSET(SPX[[#This Row],[Invested]],-1,,,6),0)</f>
        <v>0</v>
      </c>
    </row>
    <row r="319" spans="1:13" x14ac:dyDescent="0.25">
      <c r="A319" t="s">
        <v>6</v>
      </c>
      <c r="B319" s="37">
        <v>27912</v>
      </c>
      <c r="C319" s="1">
        <v>100.18</v>
      </c>
      <c r="D319" s="1">
        <v>105.07</v>
      </c>
      <c r="E319" s="1">
        <v>97.970000999999996</v>
      </c>
      <c r="F319" s="1">
        <v>104.279999</v>
      </c>
      <c r="G319">
        <f>IFERROR(IF(SPX[[#This Row],[Date]]=StartMonth,InvtTime*12,IF(G318&gt;0,G318-1,0)),0)</f>
        <v>0</v>
      </c>
      <c r="H319" s="2">
        <f>IF(SPX[[#This Row],[Count]]&gt;0,ROUND(AmountPerYear/12,2),0)</f>
        <v>0</v>
      </c>
      <c r="I319" s="1">
        <f>SPX[[#This Row],[Invested]]/SPX[[#This Row],[Close]]</f>
        <v>0</v>
      </c>
      <c r="J319" s="1">
        <f>SUM(I$2:I319)</f>
        <v>0</v>
      </c>
      <c r="K319" s="32">
        <f>+SPX[[#This Row],[Cumulated Shares]]*SPX[[#This Row],[Close]]</f>
        <v>0</v>
      </c>
      <c r="L319">
        <f>IF(SPX[[#This Row],[Current Value]]&gt;0,1,0)</f>
        <v>0</v>
      </c>
      <c r="M319" s="34">
        <f ca="1">IFERROR(SPX[[#This Row],[Invested]]+OFFSET(SPX[[#This Row],[Invested]],-1,,,6),0)</f>
        <v>0</v>
      </c>
    </row>
    <row r="320" spans="1:13" x14ac:dyDescent="0.25">
      <c r="A320" t="s">
        <v>6</v>
      </c>
      <c r="B320" s="37">
        <v>27942</v>
      </c>
      <c r="C320" s="1">
        <v>104.279999</v>
      </c>
      <c r="D320" s="1">
        <v>106.779999</v>
      </c>
      <c r="E320" s="1">
        <v>102.30999799999999</v>
      </c>
      <c r="F320" s="1">
        <v>103.44000200000001</v>
      </c>
      <c r="G320">
        <f>IFERROR(IF(SPX[[#This Row],[Date]]=StartMonth,InvtTime*12,IF(G319&gt;0,G319-1,0)),0)</f>
        <v>0</v>
      </c>
      <c r="H320" s="2">
        <f>IF(SPX[[#This Row],[Count]]&gt;0,ROUND(AmountPerYear/12,2),0)</f>
        <v>0</v>
      </c>
      <c r="I320" s="1">
        <f>SPX[[#This Row],[Invested]]/SPX[[#This Row],[Close]]</f>
        <v>0</v>
      </c>
      <c r="J320" s="1">
        <f>SUM(I$2:I320)</f>
        <v>0</v>
      </c>
      <c r="K320" s="32">
        <f>+SPX[[#This Row],[Cumulated Shares]]*SPX[[#This Row],[Close]]</f>
        <v>0</v>
      </c>
      <c r="L320">
        <f>IF(SPX[[#This Row],[Current Value]]&gt;0,1,0)</f>
        <v>0</v>
      </c>
      <c r="M320" s="34">
        <f ca="1">IFERROR(SPX[[#This Row],[Invested]]+OFFSET(SPX[[#This Row],[Invested]],-1,,,6),0)</f>
        <v>0</v>
      </c>
    </row>
    <row r="321" spans="1:13" x14ac:dyDescent="0.25">
      <c r="A321" t="s">
        <v>6</v>
      </c>
      <c r="B321" s="37">
        <v>27973</v>
      </c>
      <c r="C321" s="1">
        <v>103.44000200000001</v>
      </c>
      <c r="D321" s="1">
        <v>105.410004</v>
      </c>
      <c r="E321" s="1">
        <v>100.43</v>
      </c>
      <c r="F321" s="1">
        <v>102.910004</v>
      </c>
      <c r="G321">
        <f>IFERROR(IF(SPX[[#This Row],[Date]]=StartMonth,InvtTime*12,IF(G320&gt;0,G320-1,0)),0)</f>
        <v>0</v>
      </c>
      <c r="H321" s="2">
        <f>IF(SPX[[#This Row],[Count]]&gt;0,ROUND(AmountPerYear/12,2),0)</f>
        <v>0</v>
      </c>
      <c r="I321" s="1">
        <f>SPX[[#This Row],[Invested]]/SPX[[#This Row],[Close]]</f>
        <v>0</v>
      </c>
      <c r="J321" s="1">
        <f>SUM(I$2:I321)</f>
        <v>0</v>
      </c>
      <c r="K321" s="32">
        <f>+SPX[[#This Row],[Cumulated Shares]]*SPX[[#This Row],[Close]]</f>
        <v>0</v>
      </c>
      <c r="L321">
        <f>IF(SPX[[#This Row],[Current Value]]&gt;0,1,0)</f>
        <v>0</v>
      </c>
      <c r="M321" s="34">
        <f ca="1">IFERROR(SPX[[#This Row],[Invested]]+OFFSET(SPX[[#This Row],[Invested]],-1,,,6),0)</f>
        <v>0</v>
      </c>
    </row>
    <row r="322" spans="1:13" x14ac:dyDescent="0.25">
      <c r="A322" t="s">
        <v>6</v>
      </c>
      <c r="B322" s="37">
        <v>28004</v>
      </c>
      <c r="C322" s="1">
        <v>102.910004</v>
      </c>
      <c r="D322" s="1">
        <v>108.720001</v>
      </c>
      <c r="E322" s="1">
        <v>102.599998</v>
      </c>
      <c r="F322" s="1">
        <v>105.239998</v>
      </c>
      <c r="G322">
        <f>IFERROR(IF(SPX[[#This Row],[Date]]=StartMonth,InvtTime*12,IF(G321&gt;0,G321-1,0)),0)</f>
        <v>0</v>
      </c>
      <c r="H322" s="2">
        <f>IF(SPX[[#This Row],[Count]]&gt;0,ROUND(AmountPerYear/12,2),0)</f>
        <v>0</v>
      </c>
      <c r="I322" s="1">
        <f>SPX[[#This Row],[Invested]]/SPX[[#This Row],[Close]]</f>
        <v>0</v>
      </c>
      <c r="J322" s="1">
        <f>SUM(I$2:I322)</f>
        <v>0</v>
      </c>
      <c r="K322" s="32">
        <f>+SPX[[#This Row],[Cumulated Shares]]*SPX[[#This Row],[Close]]</f>
        <v>0</v>
      </c>
      <c r="L322">
        <f>IF(SPX[[#This Row],[Current Value]]&gt;0,1,0)</f>
        <v>0</v>
      </c>
      <c r="M322" s="34">
        <f ca="1">IFERROR(SPX[[#This Row],[Invested]]+OFFSET(SPX[[#This Row],[Invested]],-1,,,6),0)</f>
        <v>0</v>
      </c>
    </row>
    <row r="323" spans="1:13" x14ac:dyDescent="0.25">
      <c r="A323" t="s">
        <v>6</v>
      </c>
      <c r="B323" s="37">
        <v>28034</v>
      </c>
      <c r="C323" s="1">
        <v>105.239998</v>
      </c>
      <c r="D323" s="1">
        <v>105.75</v>
      </c>
      <c r="E323" s="1">
        <v>99.209998999999996</v>
      </c>
      <c r="F323" s="1">
        <v>102.900002</v>
      </c>
      <c r="G323">
        <f>IFERROR(IF(SPX[[#This Row],[Date]]=StartMonth,InvtTime*12,IF(G322&gt;0,G322-1,0)),0)</f>
        <v>0</v>
      </c>
      <c r="H323" s="2">
        <f>IF(SPX[[#This Row],[Count]]&gt;0,ROUND(AmountPerYear/12,2),0)</f>
        <v>0</v>
      </c>
      <c r="I323" s="1">
        <f>SPX[[#This Row],[Invested]]/SPX[[#This Row],[Close]]</f>
        <v>0</v>
      </c>
      <c r="J323" s="1">
        <f>SUM(I$2:I323)</f>
        <v>0</v>
      </c>
      <c r="K323" s="32">
        <f>+SPX[[#This Row],[Cumulated Shares]]*SPX[[#This Row],[Close]]</f>
        <v>0</v>
      </c>
      <c r="L323">
        <f>IF(SPX[[#This Row],[Current Value]]&gt;0,1,0)</f>
        <v>0</v>
      </c>
      <c r="M323" s="34">
        <f ca="1">IFERROR(SPX[[#This Row],[Invested]]+OFFSET(SPX[[#This Row],[Invested]],-1,,,6),0)</f>
        <v>0</v>
      </c>
    </row>
    <row r="324" spans="1:13" x14ac:dyDescent="0.25">
      <c r="A324" t="s">
        <v>6</v>
      </c>
      <c r="B324" s="37">
        <v>28065</v>
      </c>
      <c r="C324" s="1">
        <v>102.900002</v>
      </c>
      <c r="D324" s="1">
        <v>103.779999</v>
      </c>
      <c r="E324" s="1">
        <v>98.18</v>
      </c>
      <c r="F324" s="1">
        <v>102.099998</v>
      </c>
      <c r="G324">
        <f>IFERROR(IF(SPX[[#This Row],[Date]]=StartMonth,InvtTime*12,IF(G323&gt;0,G323-1,0)),0)</f>
        <v>0</v>
      </c>
      <c r="H324" s="2">
        <f>IF(SPX[[#This Row],[Count]]&gt;0,ROUND(AmountPerYear/12,2),0)</f>
        <v>0</v>
      </c>
      <c r="I324" s="1">
        <f>SPX[[#This Row],[Invested]]/SPX[[#This Row],[Close]]</f>
        <v>0</v>
      </c>
      <c r="J324" s="1">
        <f>SUM(I$2:I324)</f>
        <v>0</v>
      </c>
      <c r="K324" s="32">
        <f>+SPX[[#This Row],[Cumulated Shares]]*SPX[[#This Row],[Close]]</f>
        <v>0</v>
      </c>
      <c r="L324">
        <f>IF(SPX[[#This Row],[Current Value]]&gt;0,1,0)</f>
        <v>0</v>
      </c>
      <c r="M324" s="34">
        <f ca="1">IFERROR(SPX[[#This Row],[Invested]]+OFFSET(SPX[[#This Row],[Invested]],-1,,,6),0)</f>
        <v>0</v>
      </c>
    </row>
    <row r="325" spans="1:13" x14ac:dyDescent="0.25">
      <c r="A325" t="s">
        <v>6</v>
      </c>
      <c r="B325" s="37">
        <v>28095</v>
      </c>
      <c r="C325" s="1">
        <v>102.099998</v>
      </c>
      <c r="D325" s="1">
        <v>107.82</v>
      </c>
      <c r="E325" s="1">
        <v>101.620003</v>
      </c>
      <c r="F325" s="1">
        <v>107.459999</v>
      </c>
      <c r="G325">
        <f>IFERROR(IF(SPX[[#This Row],[Date]]=StartMonth,InvtTime*12,IF(G324&gt;0,G324-1,0)),0)</f>
        <v>0</v>
      </c>
      <c r="H325" s="2">
        <f>IF(SPX[[#This Row],[Count]]&gt;0,ROUND(AmountPerYear/12,2),0)</f>
        <v>0</v>
      </c>
      <c r="I325" s="1">
        <f>SPX[[#This Row],[Invested]]/SPX[[#This Row],[Close]]</f>
        <v>0</v>
      </c>
      <c r="J325" s="1">
        <f>SUM(I$2:I325)</f>
        <v>0</v>
      </c>
      <c r="K325" s="32">
        <f>+SPX[[#This Row],[Cumulated Shares]]*SPX[[#This Row],[Close]]</f>
        <v>0</v>
      </c>
      <c r="L325">
        <f>IF(SPX[[#This Row],[Current Value]]&gt;0,1,0)</f>
        <v>0</v>
      </c>
      <c r="M325" s="34">
        <f ca="1">IFERROR(SPX[[#This Row],[Invested]]+OFFSET(SPX[[#This Row],[Invested]],-1,,,6),0)</f>
        <v>0</v>
      </c>
    </row>
    <row r="326" spans="1:13" x14ac:dyDescent="0.25">
      <c r="A326" t="s">
        <v>6</v>
      </c>
      <c r="B326" s="37">
        <v>28126</v>
      </c>
      <c r="C326" s="1">
        <v>107.459999</v>
      </c>
      <c r="D326" s="1">
        <v>107.970001</v>
      </c>
      <c r="E326" s="1">
        <v>100.910004</v>
      </c>
      <c r="F326" s="1">
        <v>102.029999</v>
      </c>
      <c r="G326">
        <f>IFERROR(IF(SPX[[#This Row],[Date]]=StartMonth,InvtTime*12,IF(G325&gt;0,G325-1,0)),0)</f>
        <v>0</v>
      </c>
      <c r="H326" s="2">
        <f>IF(SPX[[#This Row],[Count]]&gt;0,ROUND(AmountPerYear/12,2),0)</f>
        <v>0</v>
      </c>
      <c r="I326" s="1">
        <f>SPX[[#This Row],[Invested]]/SPX[[#This Row],[Close]]</f>
        <v>0</v>
      </c>
      <c r="J326" s="1">
        <f>SUM(I$2:I326)</f>
        <v>0</v>
      </c>
      <c r="K326" s="32">
        <f>+SPX[[#This Row],[Cumulated Shares]]*SPX[[#This Row],[Close]]</f>
        <v>0</v>
      </c>
      <c r="L326">
        <f>IF(SPX[[#This Row],[Current Value]]&gt;0,1,0)</f>
        <v>0</v>
      </c>
      <c r="M326" s="34">
        <f ca="1">IFERROR(SPX[[#This Row],[Invested]]+OFFSET(SPX[[#This Row],[Invested]],-1,,,6),0)</f>
        <v>0</v>
      </c>
    </row>
    <row r="327" spans="1:13" x14ac:dyDescent="0.25">
      <c r="A327" t="s">
        <v>6</v>
      </c>
      <c r="B327" s="37">
        <v>28157</v>
      </c>
      <c r="C327" s="1">
        <v>102.029999</v>
      </c>
      <c r="D327" s="1">
        <v>103.32</v>
      </c>
      <c r="E327" s="1">
        <v>98.82</v>
      </c>
      <c r="F327" s="1">
        <v>99.82</v>
      </c>
      <c r="G327">
        <f>IFERROR(IF(SPX[[#This Row],[Date]]=StartMonth,InvtTime*12,IF(G326&gt;0,G326-1,0)),0)</f>
        <v>0</v>
      </c>
      <c r="H327" s="2">
        <f>IF(SPX[[#This Row],[Count]]&gt;0,ROUND(AmountPerYear/12,2),0)</f>
        <v>0</v>
      </c>
      <c r="I327" s="1">
        <f>SPX[[#This Row],[Invested]]/SPX[[#This Row],[Close]]</f>
        <v>0</v>
      </c>
      <c r="J327" s="1">
        <f>SUM(I$2:I327)</f>
        <v>0</v>
      </c>
      <c r="K327" s="32">
        <f>+SPX[[#This Row],[Cumulated Shares]]*SPX[[#This Row],[Close]]</f>
        <v>0</v>
      </c>
      <c r="L327">
        <f>IF(SPX[[#This Row],[Current Value]]&gt;0,1,0)</f>
        <v>0</v>
      </c>
      <c r="M327" s="34">
        <f ca="1">IFERROR(SPX[[#This Row],[Invested]]+OFFSET(SPX[[#This Row],[Invested]],-1,,,6),0)</f>
        <v>0</v>
      </c>
    </row>
    <row r="328" spans="1:13" x14ac:dyDescent="0.25">
      <c r="A328" t="s">
        <v>6</v>
      </c>
      <c r="B328" s="37">
        <v>28185</v>
      </c>
      <c r="C328" s="1">
        <v>99.82</v>
      </c>
      <c r="D328" s="1">
        <v>102.699997</v>
      </c>
      <c r="E328" s="1">
        <v>97.800003000000004</v>
      </c>
      <c r="F328" s="1">
        <v>98.419998000000007</v>
      </c>
      <c r="G328">
        <f>IFERROR(IF(SPX[[#This Row],[Date]]=StartMonth,InvtTime*12,IF(G327&gt;0,G327-1,0)),0)</f>
        <v>0</v>
      </c>
      <c r="H328" s="2">
        <f>IF(SPX[[#This Row],[Count]]&gt;0,ROUND(AmountPerYear/12,2),0)</f>
        <v>0</v>
      </c>
      <c r="I328" s="1">
        <f>SPX[[#This Row],[Invested]]/SPX[[#This Row],[Close]]</f>
        <v>0</v>
      </c>
      <c r="J328" s="1">
        <f>SUM(I$2:I328)</f>
        <v>0</v>
      </c>
      <c r="K328" s="32">
        <f>+SPX[[#This Row],[Cumulated Shares]]*SPX[[#This Row],[Close]]</f>
        <v>0</v>
      </c>
      <c r="L328">
        <f>IF(SPX[[#This Row],[Current Value]]&gt;0,1,0)</f>
        <v>0</v>
      </c>
      <c r="M328" s="34">
        <f ca="1">IFERROR(SPX[[#This Row],[Invested]]+OFFSET(SPX[[#This Row],[Invested]],-1,,,6),0)</f>
        <v>0</v>
      </c>
    </row>
    <row r="329" spans="1:13" x14ac:dyDescent="0.25">
      <c r="A329" t="s">
        <v>6</v>
      </c>
      <c r="B329" s="37">
        <v>28216</v>
      </c>
      <c r="C329" s="1">
        <v>98.419998000000007</v>
      </c>
      <c r="D329" s="1">
        <v>102.07</v>
      </c>
      <c r="E329" s="1">
        <v>96.529999000000004</v>
      </c>
      <c r="F329" s="1">
        <v>98.440002000000007</v>
      </c>
      <c r="G329">
        <f>IFERROR(IF(SPX[[#This Row],[Date]]=StartMonth,InvtTime*12,IF(G328&gt;0,G328-1,0)),0)</f>
        <v>0</v>
      </c>
      <c r="H329" s="2">
        <f>IF(SPX[[#This Row],[Count]]&gt;0,ROUND(AmountPerYear/12,2),0)</f>
        <v>0</v>
      </c>
      <c r="I329" s="1">
        <f>SPX[[#This Row],[Invested]]/SPX[[#This Row],[Close]]</f>
        <v>0</v>
      </c>
      <c r="J329" s="1">
        <f>SUM(I$2:I329)</f>
        <v>0</v>
      </c>
      <c r="K329" s="32">
        <f>+SPX[[#This Row],[Cumulated Shares]]*SPX[[#This Row],[Close]]</f>
        <v>0</v>
      </c>
      <c r="L329">
        <f>IF(SPX[[#This Row],[Current Value]]&gt;0,1,0)</f>
        <v>0</v>
      </c>
      <c r="M329" s="34">
        <f ca="1">IFERROR(SPX[[#This Row],[Invested]]+OFFSET(SPX[[#This Row],[Invested]],-1,,,6),0)</f>
        <v>0</v>
      </c>
    </row>
    <row r="330" spans="1:13" x14ac:dyDescent="0.25">
      <c r="A330" t="s">
        <v>6</v>
      </c>
      <c r="B330" s="37">
        <v>28246</v>
      </c>
      <c r="C330" s="1">
        <v>98.440002000000007</v>
      </c>
      <c r="D330" s="1">
        <v>100.93</v>
      </c>
      <c r="E330" s="1">
        <v>95.519997000000004</v>
      </c>
      <c r="F330" s="1">
        <v>96.120002999999997</v>
      </c>
      <c r="G330">
        <f>IFERROR(IF(SPX[[#This Row],[Date]]=StartMonth,InvtTime*12,IF(G329&gt;0,G329-1,0)),0)</f>
        <v>0</v>
      </c>
      <c r="H330" s="2">
        <f>IF(SPX[[#This Row],[Count]]&gt;0,ROUND(AmountPerYear/12,2),0)</f>
        <v>0</v>
      </c>
      <c r="I330" s="1">
        <f>SPX[[#This Row],[Invested]]/SPX[[#This Row],[Close]]</f>
        <v>0</v>
      </c>
      <c r="J330" s="1">
        <f>SUM(I$2:I330)</f>
        <v>0</v>
      </c>
      <c r="K330" s="32">
        <f>+SPX[[#This Row],[Cumulated Shares]]*SPX[[#This Row],[Close]]</f>
        <v>0</v>
      </c>
      <c r="L330">
        <f>IF(SPX[[#This Row],[Current Value]]&gt;0,1,0)</f>
        <v>0</v>
      </c>
      <c r="M330" s="34">
        <f ca="1">IFERROR(SPX[[#This Row],[Invested]]+OFFSET(SPX[[#This Row],[Invested]],-1,,,6),0)</f>
        <v>0</v>
      </c>
    </row>
    <row r="331" spans="1:13" x14ac:dyDescent="0.25">
      <c r="A331" t="s">
        <v>6</v>
      </c>
      <c r="B331" s="37">
        <v>28277</v>
      </c>
      <c r="C331" s="1">
        <v>96.120002999999997</v>
      </c>
      <c r="D331" s="1">
        <v>101.650002</v>
      </c>
      <c r="E331" s="1">
        <v>95.889999000000003</v>
      </c>
      <c r="F331" s="1">
        <v>100.480003</v>
      </c>
      <c r="G331">
        <f>IFERROR(IF(SPX[[#This Row],[Date]]=StartMonth,InvtTime*12,IF(G330&gt;0,G330-1,0)),0)</f>
        <v>0</v>
      </c>
      <c r="H331" s="2">
        <f>IF(SPX[[#This Row],[Count]]&gt;0,ROUND(AmountPerYear/12,2),0)</f>
        <v>0</v>
      </c>
      <c r="I331" s="1">
        <f>SPX[[#This Row],[Invested]]/SPX[[#This Row],[Close]]</f>
        <v>0</v>
      </c>
      <c r="J331" s="1">
        <f>SUM(I$2:I331)</f>
        <v>0</v>
      </c>
      <c r="K331" s="32">
        <f>+SPX[[#This Row],[Cumulated Shares]]*SPX[[#This Row],[Close]]</f>
        <v>0</v>
      </c>
      <c r="L331">
        <f>IF(SPX[[#This Row],[Current Value]]&gt;0,1,0)</f>
        <v>0</v>
      </c>
      <c r="M331" s="34">
        <f ca="1">IFERROR(SPX[[#This Row],[Invested]]+OFFSET(SPX[[#This Row],[Invested]],-1,,,6),0)</f>
        <v>0</v>
      </c>
    </row>
    <row r="332" spans="1:13" x14ac:dyDescent="0.25">
      <c r="A332" t="s">
        <v>6</v>
      </c>
      <c r="B332" s="37">
        <v>28307</v>
      </c>
      <c r="C332" s="1">
        <v>100.480003</v>
      </c>
      <c r="D332" s="1">
        <v>102.57</v>
      </c>
      <c r="E332" s="1">
        <v>97.709998999999996</v>
      </c>
      <c r="F332" s="1">
        <v>98.849997999999999</v>
      </c>
      <c r="G332">
        <f>IFERROR(IF(SPX[[#This Row],[Date]]=StartMonth,InvtTime*12,IF(G331&gt;0,G331-1,0)),0)</f>
        <v>0</v>
      </c>
      <c r="H332" s="2">
        <f>IF(SPX[[#This Row],[Count]]&gt;0,ROUND(AmountPerYear/12,2),0)</f>
        <v>0</v>
      </c>
      <c r="I332" s="1">
        <f>SPX[[#This Row],[Invested]]/SPX[[#This Row],[Close]]</f>
        <v>0</v>
      </c>
      <c r="J332" s="1">
        <f>SUM(I$2:I332)</f>
        <v>0</v>
      </c>
      <c r="K332" s="32">
        <f>+SPX[[#This Row],[Cumulated Shares]]*SPX[[#This Row],[Close]]</f>
        <v>0</v>
      </c>
      <c r="L332">
        <f>IF(SPX[[#This Row],[Current Value]]&gt;0,1,0)</f>
        <v>0</v>
      </c>
      <c r="M332" s="34">
        <f ca="1">IFERROR(SPX[[#This Row],[Invested]]+OFFSET(SPX[[#This Row],[Invested]],-1,,,6),0)</f>
        <v>0</v>
      </c>
    </row>
    <row r="333" spans="1:13" x14ac:dyDescent="0.25">
      <c r="A333" t="s">
        <v>6</v>
      </c>
      <c r="B333" s="37">
        <v>28338</v>
      </c>
      <c r="C333" s="1">
        <v>98.849997999999999</v>
      </c>
      <c r="D333" s="1">
        <v>99.839995999999999</v>
      </c>
      <c r="E333" s="1">
        <v>95.040001000000004</v>
      </c>
      <c r="F333" s="1">
        <v>96.769997000000004</v>
      </c>
      <c r="G333">
        <f>IFERROR(IF(SPX[[#This Row],[Date]]=StartMonth,InvtTime*12,IF(G332&gt;0,G332-1,0)),0)</f>
        <v>0</v>
      </c>
      <c r="H333" s="2">
        <f>IF(SPX[[#This Row],[Count]]&gt;0,ROUND(AmountPerYear/12,2),0)</f>
        <v>0</v>
      </c>
      <c r="I333" s="1">
        <f>SPX[[#This Row],[Invested]]/SPX[[#This Row],[Close]]</f>
        <v>0</v>
      </c>
      <c r="J333" s="1">
        <f>SUM(I$2:I333)</f>
        <v>0</v>
      </c>
      <c r="K333" s="32">
        <f>+SPX[[#This Row],[Cumulated Shares]]*SPX[[#This Row],[Close]]</f>
        <v>0</v>
      </c>
      <c r="L333">
        <f>IF(SPX[[#This Row],[Current Value]]&gt;0,1,0)</f>
        <v>0</v>
      </c>
      <c r="M333" s="34">
        <f ca="1">IFERROR(SPX[[#This Row],[Invested]]+OFFSET(SPX[[#This Row],[Invested]],-1,,,6),0)</f>
        <v>0</v>
      </c>
    </row>
    <row r="334" spans="1:13" x14ac:dyDescent="0.25">
      <c r="A334" t="s">
        <v>6</v>
      </c>
      <c r="B334" s="37">
        <v>28369</v>
      </c>
      <c r="C334" s="1">
        <v>96.769997000000004</v>
      </c>
      <c r="D334" s="1">
        <v>98.43</v>
      </c>
      <c r="E334" s="1">
        <v>94.440002000000007</v>
      </c>
      <c r="F334" s="1">
        <v>96.529999000000004</v>
      </c>
      <c r="G334">
        <f>IFERROR(IF(SPX[[#This Row],[Date]]=StartMonth,InvtTime*12,IF(G333&gt;0,G333-1,0)),0)</f>
        <v>0</v>
      </c>
      <c r="H334" s="2">
        <f>IF(SPX[[#This Row],[Count]]&gt;0,ROUND(AmountPerYear/12,2),0)</f>
        <v>0</v>
      </c>
      <c r="I334" s="1">
        <f>SPX[[#This Row],[Invested]]/SPX[[#This Row],[Close]]</f>
        <v>0</v>
      </c>
      <c r="J334" s="1">
        <f>SUM(I$2:I334)</f>
        <v>0</v>
      </c>
      <c r="K334" s="32">
        <f>+SPX[[#This Row],[Cumulated Shares]]*SPX[[#This Row],[Close]]</f>
        <v>0</v>
      </c>
      <c r="L334">
        <f>IF(SPX[[#This Row],[Current Value]]&gt;0,1,0)</f>
        <v>0</v>
      </c>
      <c r="M334" s="34">
        <f ca="1">IFERROR(SPX[[#This Row],[Invested]]+OFFSET(SPX[[#This Row],[Invested]],-1,,,6),0)</f>
        <v>0</v>
      </c>
    </row>
    <row r="335" spans="1:13" x14ac:dyDescent="0.25">
      <c r="A335" t="s">
        <v>6</v>
      </c>
      <c r="B335" s="37">
        <v>28399</v>
      </c>
      <c r="C335" s="1">
        <v>96.529999000000004</v>
      </c>
      <c r="D335" s="1">
        <v>97.269997000000004</v>
      </c>
      <c r="E335" s="1">
        <v>90.199996999999996</v>
      </c>
      <c r="F335" s="1">
        <v>92.339995999999999</v>
      </c>
      <c r="G335">
        <f>IFERROR(IF(SPX[[#This Row],[Date]]=StartMonth,InvtTime*12,IF(G334&gt;0,G334-1,0)),0)</f>
        <v>0</v>
      </c>
      <c r="H335" s="2">
        <f>IF(SPX[[#This Row],[Count]]&gt;0,ROUND(AmountPerYear/12,2),0)</f>
        <v>0</v>
      </c>
      <c r="I335" s="1">
        <f>SPX[[#This Row],[Invested]]/SPX[[#This Row],[Close]]</f>
        <v>0</v>
      </c>
      <c r="J335" s="1">
        <f>SUM(I$2:I335)</f>
        <v>0</v>
      </c>
      <c r="K335" s="32">
        <f>+SPX[[#This Row],[Cumulated Shares]]*SPX[[#This Row],[Close]]</f>
        <v>0</v>
      </c>
      <c r="L335">
        <f>IF(SPX[[#This Row],[Current Value]]&gt;0,1,0)</f>
        <v>0</v>
      </c>
      <c r="M335" s="34">
        <f ca="1">IFERROR(SPX[[#This Row],[Invested]]+OFFSET(SPX[[#This Row],[Invested]],-1,,,6),0)</f>
        <v>0</v>
      </c>
    </row>
    <row r="336" spans="1:13" x14ac:dyDescent="0.25">
      <c r="A336" t="s">
        <v>6</v>
      </c>
      <c r="B336" s="37">
        <v>28430</v>
      </c>
      <c r="C336" s="1">
        <v>92.190002000000007</v>
      </c>
      <c r="D336" s="1">
        <v>97.110000999999997</v>
      </c>
      <c r="E336" s="1">
        <v>90.010002</v>
      </c>
      <c r="F336" s="1">
        <v>94.830001999999993</v>
      </c>
      <c r="G336">
        <f>IFERROR(IF(SPX[[#This Row],[Date]]=StartMonth,InvtTime*12,IF(G335&gt;0,G335-1,0)),0)</f>
        <v>0</v>
      </c>
      <c r="H336" s="2">
        <f>IF(SPX[[#This Row],[Count]]&gt;0,ROUND(AmountPerYear/12,2),0)</f>
        <v>0</v>
      </c>
      <c r="I336" s="1">
        <f>SPX[[#This Row],[Invested]]/SPX[[#This Row],[Close]]</f>
        <v>0</v>
      </c>
      <c r="J336" s="1">
        <f>SUM(I$2:I336)</f>
        <v>0</v>
      </c>
      <c r="K336" s="32">
        <f>+SPX[[#This Row],[Cumulated Shares]]*SPX[[#This Row],[Close]]</f>
        <v>0</v>
      </c>
      <c r="L336">
        <f>IF(SPX[[#This Row],[Current Value]]&gt;0,1,0)</f>
        <v>0</v>
      </c>
      <c r="M336" s="34">
        <f ca="1">IFERROR(SPX[[#This Row],[Invested]]+OFFSET(SPX[[#This Row],[Invested]],-1,,,6),0)</f>
        <v>0</v>
      </c>
    </row>
    <row r="337" spans="1:13" x14ac:dyDescent="0.25">
      <c r="A337" t="s">
        <v>6</v>
      </c>
      <c r="B337" s="37">
        <v>28460</v>
      </c>
      <c r="C337" s="1">
        <v>94.830001999999993</v>
      </c>
      <c r="D337" s="1">
        <v>95.669998000000007</v>
      </c>
      <c r="E337" s="1">
        <v>91.760002</v>
      </c>
      <c r="F337" s="1">
        <v>95.099997999999999</v>
      </c>
      <c r="G337">
        <f>IFERROR(IF(SPX[[#This Row],[Date]]=StartMonth,InvtTime*12,IF(G336&gt;0,G336-1,0)),0)</f>
        <v>0</v>
      </c>
      <c r="H337" s="2">
        <f>IF(SPX[[#This Row],[Count]]&gt;0,ROUND(AmountPerYear/12,2),0)</f>
        <v>0</v>
      </c>
      <c r="I337" s="1">
        <f>SPX[[#This Row],[Invested]]/SPX[[#This Row],[Close]]</f>
        <v>0</v>
      </c>
      <c r="J337" s="1">
        <f>SUM(I$2:I337)</f>
        <v>0</v>
      </c>
      <c r="K337" s="32">
        <f>+SPX[[#This Row],[Cumulated Shares]]*SPX[[#This Row],[Close]]</f>
        <v>0</v>
      </c>
      <c r="L337">
        <f>IF(SPX[[#This Row],[Current Value]]&gt;0,1,0)</f>
        <v>0</v>
      </c>
      <c r="M337" s="34">
        <f ca="1">IFERROR(SPX[[#This Row],[Invested]]+OFFSET(SPX[[#This Row],[Invested]],-1,,,6),0)</f>
        <v>0</v>
      </c>
    </row>
    <row r="338" spans="1:13" x14ac:dyDescent="0.25">
      <c r="A338" t="s">
        <v>6</v>
      </c>
      <c r="B338" s="37">
        <v>28491</v>
      </c>
      <c r="C338" s="1">
        <v>95.099997999999999</v>
      </c>
      <c r="D338" s="1">
        <v>95.150002000000001</v>
      </c>
      <c r="E338" s="1">
        <v>88.019997000000004</v>
      </c>
      <c r="F338" s="1">
        <v>89.25</v>
      </c>
      <c r="G338">
        <f>IFERROR(IF(SPX[[#This Row],[Date]]=StartMonth,InvtTime*12,IF(G337&gt;0,G337-1,0)),0)</f>
        <v>0</v>
      </c>
      <c r="H338" s="2">
        <f>IF(SPX[[#This Row],[Count]]&gt;0,ROUND(AmountPerYear/12,2),0)</f>
        <v>0</v>
      </c>
      <c r="I338" s="1">
        <f>SPX[[#This Row],[Invested]]/SPX[[#This Row],[Close]]</f>
        <v>0</v>
      </c>
      <c r="J338" s="1">
        <f>SUM(I$2:I338)</f>
        <v>0</v>
      </c>
      <c r="K338" s="32">
        <f>+SPX[[#This Row],[Cumulated Shares]]*SPX[[#This Row],[Close]]</f>
        <v>0</v>
      </c>
      <c r="L338">
        <f>IF(SPX[[#This Row],[Current Value]]&gt;0,1,0)</f>
        <v>0</v>
      </c>
      <c r="M338" s="34">
        <f ca="1">IFERROR(SPX[[#This Row],[Invested]]+OFFSET(SPX[[#This Row],[Invested]],-1,,,6),0)</f>
        <v>0</v>
      </c>
    </row>
    <row r="339" spans="1:13" x14ac:dyDescent="0.25">
      <c r="A339" t="s">
        <v>6</v>
      </c>
      <c r="B339" s="37">
        <v>28522</v>
      </c>
      <c r="C339" s="1">
        <v>89.25</v>
      </c>
      <c r="D339" s="1">
        <v>91.32</v>
      </c>
      <c r="E339" s="1">
        <v>86.580001999999993</v>
      </c>
      <c r="F339" s="1">
        <v>87.040001000000004</v>
      </c>
      <c r="G339">
        <f>IFERROR(IF(SPX[[#This Row],[Date]]=StartMonth,InvtTime*12,IF(G338&gt;0,G338-1,0)),0)</f>
        <v>0</v>
      </c>
      <c r="H339" s="2">
        <f>IF(SPX[[#This Row],[Count]]&gt;0,ROUND(AmountPerYear/12,2),0)</f>
        <v>0</v>
      </c>
      <c r="I339" s="1">
        <f>SPX[[#This Row],[Invested]]/SPX[[#This Row],[Close]]</f>
        <v>0</v>
      </c>
      <c r="J339" s="1">
        <f>SUM(I$2:I339)</f>
        <v>0</v>
      </c>
      <c r="K339" s="32">
        <f>+SPX[[#This Row],[Cumulated Shares]]*SPX[[#This Row],[Close]]</f>
        <v>0</v>
      </c>
      <c r="L339">
        <f>IF(SPX[[#This Row],[Current Value]]&gt;0,1,0)</f>
        <v>0</v>
      </c>
      <c r="M339" s="34">
        <f ca="1">IFERROR(SPX[[#This Row],[Invested]]+OFFSET(SPX[[#This Row],[Invested]],-1,,,6),0)</f>
        <v>0</v>
      </c>
    </row>
    <row r="340" spans="1:13" x14ac:dyDescent="0.25">
      <c r="A340" t="s">
        <v>6</v>
      </c>
      <c r="B340" s="37">
        <v>28550</v>
      </c>
      <c r="C340" s="1">
        <v>87.040001000000004</v>
      </c>
      <c r="D340" s="1">
        <v>91.349997999999999</v>
      </c>
      <c r="E340" s="1">
        <v>86.449996999999996</v>
      </c>
      <c r="F340" s="1">
        <v>89.209998999999996</v>
      </c>
      <c r="G340">
        <f>IFERROR(IF(SPX[[#This Row],[Date]]=StartMonth,InvtTime*12,IF(G339&gt;0,G339-1,0)),0)</f>
        <v>0</v>
      </c>
      <c r="H340" s="2">
        <f>IF(SPX[[#This Row],[Count]]&gt;0,ROUND(AmountPerYear/12,2),0)</f>
        <v>0</v>
      </c>
      <c r="I340" s="1">
        <f>SPX[[#This Row],[Invested]]/SPX[[#This Row],[Close]]</f>
        <v>0</v>
      </c>
      <c r="J340" s="1">
        <f>SUM(I$2:I340)</f>
        <v>0</v>
      </c>
      <c r="K340" s="32">
        <f>+SPX[[#This Row],[Cumulated Shares]]*SPX[[#This Row],[Close]]</f>
        <v>0</v>
      </c>
      <c r="L340">
        <f>IF(SPX[[#This Row],[Current Value]]&gt;0,1,0)</f>
        <v>0</v>
      </c>
      <c r="M340" s="34">
        <f ca="1">IFERROR(SPX[[#This Row],[Invested]]+OFFSET(SPX[[#This Row],[Invested]],-1,,,6),0)</f>
        <v>0</v>
      </c>
    </row>
    <row r="341" spans="1:13" x14ac:dyDescent="0.25">
      <c r="A341" t="s">
        <v>6</v>
      </c>
      <c r="B341" s="37">
        <v>28581</v>
      </c>
      <c r="C341" s="1">
        <v>89.199996999999996</v>
      </c>
      <c r="D341" s="1">
        <v>97.910004000000001</v>
      </c>
      <c r="E341" s="1">
        <v>88.07</v>
      </c>
      <c r="F341" s="1">
        <v>96.830001999999993</v>
      </c>
      <c r="G341">
        <f>IFERROR(IF(SPX[[#This Row],[Date]]=StartMonth,InvtTime*12,IF(G340&gt;0,G340-1,0)),0)</f>
        <v>0</v>
      </c>
      <c r="H341" s="2">
        <f>IF(SPX[[#This Row],[Count]]&gt;0,ROUND(AmountPerYear/12,2),0)</f>
        <v>0</v>
      </c>
      <c r="I341" s="1">
        <f>SPX[[#This Row],[Invested]]/SPX[[#This Row],[Close]]</f>
        <v>0</v>
      </c>
      <c r="J341" s="1">
        <f>SUM(I$2:I341)</f>
        <v>0</v>
      </c>
      <c r="K341" s="32">
        <f>+SPX[[#This Row],[Cumulated Shares]]*SPX[[#This Row],[Close]]</f>
        <v>0</v>
      </c>
      <c r="L341">
        <f>IF(SPX[[#This Row],[Current Value]]&gt;0,1,0)</f>
        <v>0</v>
      </c>
      <c r="M341" s="34">
        <f ca="1">IFERROR(SPX[[#This Row],[Invested]]+OFFSET(SPX[[#This Row],[Invested]],-1,,,6),0)</f>
        <v>0</v>
      </c>
    </row>
    <row r="342" spans="1:13" x14ac:dyDescent="0.25">
      <c r="A342" t="s">
        <v>6</v>
      </c>
      <c r="B342" s="37">
        <v>28611</v>
      </c>
      <c r="C342" s="1">
        <v>96.830001999999993</v>
      </c>
      <c r="D342" s="1">
        <v>100.32</v>
      </c>
      <c r="E342" s="1">
        <v>94.57</v>
      </c>
      <c r="F342" s="1">
        <v>97.239998</v>
      </c>
      <c r="G342">
        <f>IFERROR(IF(SPX[[#This Row],[Date]]=StartMonth,InvtTime*12,IF(G341&gt;0,G341-1,0)),0)</f>
        <v>0</v>
      </c>
      <c r="H342" s="2">
        <f>IF(SPX[[#This Row],[Count]]&gt;0,ROUND(AmountPerYear/12,2),0)</f>
        <v>0</v>
      </c>
      <c r="I342" s="1">
        <f>SPX[[#This Row],[Invested]]/SPX[[#This Row],[Close]]</f>
        <v>0</v>
      </c>
      <c r="J342" s="1">
        <f>SUM(I$2:I342)</f>
        <v>0</v>
      </c>
      <c r="K342" s="32">
        <f>+SPX[[#This Row],[Cumulated Shares]]*SPX[[#This Row],[Close]]</f>
        <v>0</v>
      </c>
      <c r="L342">
        <f>IF(SPX[[#This Row],[Current Value]]&gt;0,1,0)</f>
        <v>0</v>
      </c>
      <c r="M342" s="34">
        <f ca="1">IFERROR(SPX[[#This Row],[Invested]]+OFFSET(SPX[[#This Row],[Invested]],-1,,,6),0)</f>
        <v>0</v>
      </c>
    </row>
    <row r="343" spans="1:13" x14ac:dyDescent="0.25">
      <c r="A343" t="s">
        <v>6</v>
      </c>
      <c r="B343" s="37">
        <v>28642</v>
      </c>
      <c r="C343" s="1">
        <v>97.239998</v>
      </c>
      <c r="D343" s="1">
        <v>101.839996</v>
      </c>
      <c r="E343" s="1">
        <v>93.989998</v>
      </c>
      <c r="F343" s="1">
        <v>95.529999000000004</v>
      </c>
      <c r="G343">
        <f>IFERROR(IF(SPX[[#This Row],[Date]]=StartMonth,InvtTime*12,IF(G342&gt;0,G342-1,0)),0)</f>
        <v>0</v>
      </c>
      <c r="H343" s="2">
        <f>IF(SPX[[#This Row],[Count]]&gt;0,ROUND(AmountPerYear/12,2),0)</f>
        <v>0</v>
      </c>
      <c r="I343" s="1">
        <f>SPX[[#This Row],[Invested]]/SPX[[#This Row],[Close]]</f>
        <v>0</v>
      </c>
      <c r="J343" s="1">
        <f>SUM(I$2:I343)</f>
        <v>0</v>
      </c>
      <c r="K343" s="32">
        <f>+SPX[[#This Row],[Cumulated Shares]]*SPX[[#This Row],[Close]]</f>
        <v>0</v>
      </c>
      <c r="L343">
        <f>IF(SPX[[#This Row],[Current Value]]&gt;0,1,0)</f>
        <v>0</v>
      </c>
      <c r="M343" s="34">
        <f ca="1">IFERROR(SPX[[#This Row],[Invested]]+OFFSET(SPX[[#This Row],[Invested]],-1,,,6),0)</f>
        <v>0</v>
      </c>
    </row>
    <row r="344" spans="1:13" x14ac:dyDescent="0.25">
      <c r="A344" t="s">
        <v>6</v>
      </c>
      <c r="B344" s="37">
        <v>28672</v>
      </c>
      <c r="C344" s="1">
        <v>95.529999000000004</v>
      </c>
      <c r="D344" s="1">
        <v>101.18</v>
      </c>
      <c r="E344" s="1">
        <v>93.589995999999999</v>
      </c>
      <c r="F344" s="1">
        <v>100.68</v>
      </c>
      <c r="G344">
        <f>IFERROR(IF(SPX[[#This Row],[Date]]=StartMonth,InvtTime*12,IF(G343&gt;0,G343-1,0)),0)</f>
        <v>0</v>
      </c>
      <c r="H344" s="2">
        <f>IF(SPX[[#This Row],[Count]]&gt;0,ROUND(AmountPerYear/12,2),0)</f>
        <v>0</v>
      </c>
      <c r="I344" s="1">
        <f>SPX[[#This Row],[Invested]]/SPX[[#This Row],[Close]]</f>
        <v>0</v>
      </c>
      <c r="J344" s="1">
        <f>SUM(I$2:I344)</f>
        <v>0</v>
      </c>
      <c r="K344" s="32">
        <f>+SPX[[#This Row],[Cumulated Shares]]*SPX[[#This Row],[Close]]</f>
        <v>0</v>
      </c>
      <c r="L344">
        <f>IF(SPX[[#This Row],[Current Value]]&gt;0,1,0)</f>
        <v>0</v>
      </c>
      <c r="M344" s="34">
        <f ca="1">IFERROR(SPX[[#This Row],[Invested]]+OFFSET(SPX[[#This Row],[Invested]],-1,,,6),0)</f>
        <v>0</v>
      </c>
    </row>
    <row r="345" spans="1:13" x14ac:dyDescent="0.25">
      <c r="A345" t="s">
        <v>6</v>
      </c>
      <c r="B345" s="37">
        <v>28703</v>
      </c>
      <c r="C345" s="1">
        <v>100.68</v>
      </c>
      <c r="D345" s="1">
        <v>106.269997</v>
      </c>
      <c r="E345" s="1">
        <v>99.949996999999996</v>
      </c>
      <c r="F345" s="1">
        <v>103.290001</v>
      </c>
      <c r="G345">
        <f>IFERROR(IF(SPX[[#This Row],[Date]]=StartMonth,InvtTime*12,IF(G344&gt;0,G344-1,0)),0)</f>
        <v>0</v>
      </c>
      <c r="H345" s="2">
        <f>IF(SPX[[#This Row],[Count]]&gt;0,ROUND(AmountPerYear/12,2),0)</f>
        <v>0</v>
      </c>
      <c r="I345" s="1">
        <f>SPX[[#This Row],[Invested]]/SPX[[#This Row],[Close]]</f>
        <v>0</v>
      </c>
      <c r="J345" s="1">
        <f>SUM(I$2:I345)</f>
        <v>0</v>
      </c>
      <c r="K345" s="32">
        <f>+SPX[[#This Row],[Cumulated Shares]]*SPX[[#This Row],[Close]]</f>
        <v>0</v>
      </c>
      <c r="L345">
        <f>IF(SPX[[#This Row],[Current Value]]&gt;0,1,0)</f>
        <v>0</v>
      </c>
      <c r="M345" s="34">
        <f ca="1">IFERROR(SPX[[#This Row],[Invested]]+OFFSET(SPX[[#This Row],[Invested]],-1,,,6),0)</f>
        <v>0</v>
      </c>
    </row>
    <row r="346" spans="1:13" x14ac:dyDescent="0.25">
      <c r="A346" t="s">
        <v>6</v>
      </c>
      <c r="B346" s="37">
        <v>28734</v>
      </c>
      <c r="C346" s="1">
        <v>103.290001</v>
      </c>
      <c r="D346" s="1">
        <v>108.050003</v>
      </c>
      <c r="E346" s="1">
        <v>100.660004</v>
      </c>
      <c r="F346" s="1">
        <v>102.540001</v>
      </c>
      <c r="G346">
        <f>IFERROR(IF(SPX[[#This Row],[Date]]=StartMonth,InvtTime*12,IF(G345&gt;0,G345-1,0)),0)</f>
        <v>0</v>
      </c>
      <c r="H346" s="2">
        <f>IF(SPX[[#This Row],[Count]]&gt;0,ROUND(AmountPerYear/12,2),0)</f>
        <v>0</v>
      </c>
      <c r="I346" s="1">
        <f>SPX[[#This Row],[Invested]]/SPX[[#This Row],[Close]]</f>
        <v>0</v>
      </c>
      <c r="J346" s="1">
        <f>SUM(I$2:I346)</f>
        <v>0</v>
      </c>
      <c r="K346" s="32">
        <f>+SPX[[#This Row],[Cumulated Shares]]*SPX[[#This Row],[Close]]</f>
        <v>0</v>
      </c>
      <c r="L346">
        <f>IF(SPX[[#This Row],[Current Value]]&gt;0,1,0)</f>
        <v>0</v>
      </c>
      <c r="M346" s="34">
        <f ca="1">IFERROR(SPX[[#This Row],[Invested]]+OFFSET(SPX[[#This Row],[Invested]],-1,,,6),0)</f>
        <v>0</v>
      </c>
    </row>
    <row r="347" spans="1:13" x14ac:dyDescent="0.25">
      <c r="A347" t="s">
        <v>6</v>
      </c>
      <c r="B347" s="37">
        <v>28764</v>
      </c>
      <c r="C347" s="1">
        <v>102.540001</v>
      </c>
      <c r="D347" s="1">
        <v>106.230003</v>
      </c>
      <c r="E347" s="1">
        <v>91.650002000000001</v>
      </c>
      <c r="F347" s="1">
        <v>93.150002000000001</v>
      </c>
      <c r="G347">
        <f>IFERROR(IF(SPX[[#This Row],[Date]]=StartMonth,InvtTime*12,IF(G346&gt;0,G346-1,0)),0)</f>
        <v>0</v>
      </c>
      <c r="H347" s="2">
        <f>IF(SPX[[#This Row],[Count]]&gt;0,ROUND(AmountPerYear/12,2),0)</f>
        <v>0</v>
      </c>
      <c r="I347" s="1">
        <f>SPX[[#This Row],[Invested]]/SPX[[#This Row],[Close]]</f>
        <v>0</v>
      </c>
      <c r="J347" s="1">
        <f>SUM(I$2:I347)</f>
        <v>0</v>
      </c>
      <c r="K347" s="32">
        <f>+SPX[[#This Row],[Cumulated Shares]]*SPX[[#This Row],[Close]]</f>
        <v>0</v>
      </c>
      <c r="L347">
        <f>IF(SPX[[#This Row],[Current Value]]&gt;0,1,0)</f>
        <v>0</v>
      </c>
      <c r="M347" s="34">
        <f ca="1">IFERROR(SPX[[#This Row],[Invested]]+OFFSET(SPX[[#This Row],[Invested]],-1,,,6),0)</f>
        <v>0</v>
      </c>
    </row>
    <row r="348" spans="1:13" x14ac:dyDescent="0.25">
      <c r="A348" t="s">
        <v>6</v>
      </c>
      <c r="B348" s="37">
        <v>28795</v>
      </c>
      <c r="C348" s="1">
        <v>94.129997000000003</v>
      </c>
      <c r="D348" s="1">
        <v>97.410004000000001</v>
      </c>
      <c r="E348" s="1">
        <v>91.769997000000004</v>
      </c>
      <c r="F348" s="1">
        <v>94.699996999999996</v>
      </c>
      <c r="G348">
        <f>IFERROR(IF(SPX[[#This Row],[Date]]=StartMonth,InvtTime*12,IF(G347&gt;0,G347-1,0)),0)</f>
        <v>0</v>
      </c>
      <c r="H348" s="2">
        <f>IF(SPX[[#This Row],[Count]]&gt;0,ROUND(AmountPerYear/12,2),0)</f>
        <v>0</v>
      </c>
      <c r="I348" s="1">
        <f>SPX[[#This Row],[Invested]]/SPX[[#This Row],[Close]]</f>
        <v>0</v>
      </c>
      <c r="J348" s="1">
        <f>SUM(I$2:I348)</f>
        <v>0</v>
      </c>
      <c r="K348" s="32">
        <f>+SPX[[#This Row],[Cumulated Shares]]*SPX[[#This Row],[Close]]</f>
        <v>0</v>
      </c>
      <c r="L348">
        <f>IF(SPX[[#This Row],[Current Value]]&gt;0,1,0)</f>
        <v>0</v>
      </c>
      <c r="M348" s="34">
        <f ca="1">IFERROR(SPX[[#This Row],[Invested]]+OFFSET(SPX[[#This Row],[Invested]],-1,,,6),0)</f>
        <v>0</v>
      </c>
    </row>
    <row r="349" spans="1:13" x14ac:dyDescent="0.25">
      <c r="A349" t="s">
        <v>6</v>
      </c>
      <c r="B349" s="37">
        <v>28825</v>
      </c>
      <c r="C349" s="1">
        <v>95.010002</v>
      </c>
      <c r="D349" s="1">
        <v>98.580001999999993</v>
      </c>
      <c r="E349" s="1">
        <v>92.639999000000003</v>
      </c>
      <c r="F349" s="1">
        <v>96.110000999999997</v>
      </c>
      <c r="G349">
        <f>IFERROR(IF(SPX[[#This Row],[Date]]=StartMonth,InvtTime*12,IF(G348&gt;0,G348-1,0)),0)</f>
        <v>0</v>
      </c>
      <c r="H349" s="2">
        <f>IF(SPX[[#This Row],[Count]]&gt;0,ROUND(AmountPerYear/12,2),0)</f>
        <v>0</v>
      </c>
      <c r="I349" s="1">
        <f>SPX[[#This Row],[Invested]]/SPX[[#This Row],[Close]]</f>
        <v>0</v>
      </c>
      <c r="J349" s="1">
        <f>SUM(I$2:I349)</f>
        <v>0</v>
      </c>
      <c r="K349" s="32">
        <f>+SPX[[#This Row],[Cumulated Shares]]*SPX[[#This Row],[Close]]</f>
        <v>0</v>
      </c>
      <c r="L349">
        <f>IF(SPX[[#This Row],[Current Value]]&gt;0,1,0)</f>
        <v>0</v>
      </c>
      <c r="M349" s="34">
        <f ca="1">IFERROR(SPX[[#This Row],[Invested]]+OFFSET(SPX[[#This Row],[Invested]],-1,,,6),0)</f>
        <v>0</v>
      </c>
    </row>
    <row r="350" spans="1:13" x14ac:dyDescent="0.25">
      <c r="A350" t="s">
        <v>6</v>
      </c>
      <c r="B350" s="37">
        <v>28856</v>
      </c>
      <c r="C350" s="1">
        <v>96.110000999999997</v>
      </c>
      <c r="D350" s="1">
        <v>102.589996</v>
      </c>
      <c r="E350" s="1">
        <v>95.220000999999996</v>
      </c>
      <c r="F350" s="1">
        <v>99.93</v>
      </c>
      <c r="G350">
        <f>IFERROR(IF(SPX[[#This Row],[Date]]=StartMonth,InvtTime*12,IF(G349&gt;0,G349-1,0)),0)</f>
        <v>0</v>
      </c>
      <c r="H350" s="2">
        <f>IF(SPX[[#This Row],[Count]]&gt;0,ROUND(AmountPerYear/12,2),0)</f>
        <v>0</v>
      </c>
      <c r="I350" s="1">
        <f>SPX[[#This Row],[Invested]]/SPX[[#This Row],[Close]]</f>
        <v>0</v>
      </c>
      <c r="J350" s="1">
        <f>SUM(I$2:I350)</f>
        <v>0</v>
      </c>
      <c r="K350" s="32">
        <f>+SPX[[#This Row],[Cumulated Shares]]*SPX[[#This Row],[Close]]</f>
        <v>0</v>
      </c>
      <c r="L350">
        <f>IF(SPX[[#This Row],[Current Value]]&gt;0,1,0)</f>
        <v>0</v>
      </c>
      <c r="M350" s="34">
        <f ca="1">IFERROR(SPX[[#This Row],[Invested]]+OFFSET(SPX[[#This Row],[Invested]],-1,,,6),0)</f>
        <v>0</v>
      </c>
    </row>
    <row r="351" spans="1:13" x14ac:dyDescent="0.25">
      <c r="A351" t="s">
        <v>6</v>
      </c>
      <c r="B351" s="37">
        <v>28887</v>
      </c>
      <c r="C351" s="1">
        <v>99.93</v>
      </c>
      <c r="D351" s="1">
        <v>100.519997</v>
      </c>
      <c r="E351" s="1">
        <v>95.379997000000003</v>
      </c>
      <c r="F351" s="1">
        <v>96.279999000000004</v>
      </c>
      <c r="G351">
        <f>IFERROR(IF(SPX[[#This Row],[Date]]=StartMonth,InvtTime*12,IF(G350&gt;0,G350-1,0)),0)</f>
        <v>0</v>
      </c>
      <c r="H351" s="2">
        <f>IF(SPX[[#This Row],[Count]]&gt;0,ROUND(AmountPerYear/12,2),0)</f>
        <v>0</v>
      </c>
      <c r="I351" s="1">
        <f>SPX[[#This Row],[Invested]]/SPX[[#This Row],[Close]]</f>
        <v>0</v>
      </c>
      <c r="J351" s="1">
        <f>SUM(I$2:I351)</f>
        <v>0</v>
      </c>
      <c r="K351" s="32">
        <f>+SPX[[#This Row],[Cumulated Shares]]*SPX[[#This Row],[Close]]</f>
        <v>0</v>
      </c>
      <c r="L351">
        <f>IF(SPX[[#This Row],[Current Value]]&gt;0,1,0)</f>
        <v>0</v>
      </c>
      <c r="M351" s="34">
        <f ca="1">IFERROR(SPX[[#This Row],[Invested]]+OFFSET(SPX[[#This Row],[Invested]],-1,,,6),0)</f>
        <v>0</v>
      </c>
    </row>
    <row r="352" spans="1:13" x14ac:dyDescent="0.25">
      <c r="A352" t="s">
        <v>6</v>
      </c>
      <c r="B352" s="37">
        <v>28915</v>
      </c>
      <c r="C352" s="1">
        <v>96.279999000000004</v>
      </c>
      <c r="D352" s="1">
        <v>103.30999799999999</v>
      </c>
      <c r="E352" s="1">
        <v>95.980002999999996</v>
      </c>
      <c r="F352" s="1">
        <v>101.589996</v>
      </c>
      <c r="G352">
        <f>IFERROR(IF(SPX[[#This Row],[Date]]=StartMonth,InvtTime*12,IF(G351&gt;0,G351-1,0)),0)</f>
        <v>0</v>
      </c>
      <c r="H352" s="2">
        <f>IF(SPX[[#This Row],[Count]]&gt;0,ROUND(AmountPerYear/12,2),0)</f>
        <v>0</v>
      </c>
      <c r="I352" s="1">
        <f>SPX[[#This Row],[Invested]]/SPX[[#This Row],[Close]]</f>
        <v>0</v>
      </c>
      <c r="J352" s="1">
        <f>SUM(I$2:I352)</f>
        <v>0</v>
      </c>
      <c r="K352" s="32">
        <f>+SPX[[#This Row],[Cumulated Shares]]*SPX[[#This Row],[Close]]</f>
        <v>0</v>
      </c>
      <c r="L352">
        <f>IF(SPX[[#This Row],[Current Value]]&gt;0,1,0)</f>
        <v>0</v>
      </c>
      <c r="M352" s="34">
        <f ca="1">IFERROR(SPX[[#This Row],[Invested]]+OFFSET(SPX[[#This Row],[Invested]],-1,,,6),0)</f>
        <v>0</v>
      </c>
    </row>
    <row r="353" spans="1:13" x14ac:dyDescent="0.25">
      <c r="A353" t="s">
        <v>6</v>
      </c>
      <c r="B353" s="37">
        <v>28946</v>
      </c>
      <c r="C353" s="1">
        <v>101.55999799999999</v>
      </c>
      <c r="D353" s="1">
        <v>103.949997</v>
      </c>
      <c r="E353" s="1">
        <v>100.139999</v>
      </c>
      <c r="F353" s="1">
        <v>101.760002</v>
      </c>
      <c r="G353">
        <f>IFERROR(IF(SPX[[#This Row],[Date]]=StartMonth,InvtTime*12,IF(G352&gt;0,G352-1,0)),0)</f>
        <v>0</v>
      </c>
      <c r="H353" s="2">
        <f>IF(SPX[[#This Row],[Count]]&gt;0,ROUND(AmountPerYear/12,2),0)</f>
        <v>0</v>
      </c>
      <c r="I353" s="1">
        <f>SPX[[#This Row],[Invested]]/SPX[[#This Row],[Close]]</f>
        <v>0</v>
      </c>
      <c r="J353" s="1">
        <f>SUM(I$2:I353)</f>
        <v>0</v>
      </c>
      <c r="K353" s="32">
        <f>+SPX[[#This Row],[Cumulated Shares]]*SPX[[#This Row],[Close]]</f>
        <v>0</v>
      </c>
      <c r="L353">
        <f>IF(SPX[[#This Row],[Current Value]]&gt;0,1,0)</f>
        <v>0</v>
      </c>
      <c r="M353" s="34">
        <f ca="1">IFERROR(SPX[[#This Row],[Invested]]+OFFSET(SPX[[#This Row],[Invested]],-1,,,6),0)</f>
        <v>0</v>
      </c>
    </row>
    <row r="354" spans="1:13" x14ac:dyDescent="0.25">
      <c r="A354" t="s">
        <v>6</v>
      </c>
      <c r="B354" s="37">
        <v>28976</v>
      </c>
      <c r="C354" s="1">
        <v>101.760002</v>
      </c>
      <c r="D354" s="1">
        <v>102.57</v>
      </c>
      <c r="E354" s="1">
        <v>97.489998</v>
      </c>
      <c r="F354" s="1">
        <v>99.080001999999993</v>
      </c>
      <c r="G354">
        <f>IFERROR(IF(SPX[[#This Row],[Date]]=StartMonth,InvtTime*12,IF(G353&gt;0,G353-1,0)),0)</f>
        <v>0</v>
      </c>
      <c r="H354" s="2">
        <f>IF(SPX[[#This Row],[Count]]&gt;0,ROUND(AmountPerYear/12,2),0)</f>
        <v>0</v>
      </c>
      <c r="I354" s="1">
        <f>SPX[[#This Row],[Invested]]/SPX[[#This Row],[Close]]</f>
        <v>0</v>
      </c>
      <c r="J354" s="1">
        <f>SUM(I$2:I354)</f>
        <v>0</v>
      </c>
      <c r="K354" s="32">
        <f>+SPX[[#This Row],[Cumulated Shares]]*SPX[[#This Row],[Close]]</f>
        <v>0</v>
      </c>
      <c r="L354">
        <f>IF(SPX[[#This Row],[Current Value]]&gt;0,1,0)</f>
        <v>0</v>
      </c>
      <c r="M354" s="34">
        <f ca="1">IFERROR(SPX[[#This Row],[Invested]]+OFFSET(SPX[[#This Row],[Invested]],-1,,,6),0)</f>
        <v>0</v>
      </c>
    </row>
    <row r="355" spans="1:13" x14ac:dyDescent="0.25">
      <c r="A355" t="s">
        <v>6</v>
      </c>
      <c r="B355" s="37">
        <v>29007</v>
      </c>
      <c r="C355" s="1">
        <v>99.080001999999993</v>
      </c>
      <c r="D355" s="1">
        <v>103.66999800000001</v>
      </c>
      <c r="E355" s="1">
        <v>98.57</v>
      </c>
      <c r="F355" s="1">
        <v>102.910004</v>
      </c>
      <c r="G355">
        <f>IFERROR(IF(SPX[[#This Row],[Date]]=StartMonth,InvtTime*12,IF(G354&gt;0,G354-1,0)),0)</f>
        <v>0</v>
      </c>
      <c r="H355" s="2">
        <f>IF(SPX[[#This Row],[Count]]&gt;0,ROUND(AmountPerYear/12,2),0)</f>
        <v>0</v>
      </c>
      <c r="I355" s="1">
        <f>SPX[[#This Row],[Invested]]/SPX[[#This Row],[Close]]</f>
        <v>0</v>
      </c>
      <c r="J355" s="1">
        <f>SUM(I$2:I355)</f>
        <v>0</v>
      </c>
      <c r="K355" s="32">
        <f>+SPX[[#This Row],[Cumulated Shares]]*SPX[[#This Row],[Close]]</f>
        <v>0</v>
      </c>
      <c r="L355">
        <f>IF(SPX[[#This Row],[Current Value]]&gt;0,1,0)</f>
        <v>0</v>
      </c>
      <c r="M355" s="34">
        <f ca="1">IFERROR(SPX[[#This Row],[Invested]]+OFFSET(SPX[[#This Row],[Invested]],-1,,,6),0)</f>
        <v>0</v>
      </c>
    </row>
    <row r="356" spans="1:13" x14ac:dyDescent="0.25">
      <c r="A356" t="s">
        <v>6</v>
      </c>
      <c r="B356" s="37">
        <v>29037</v>
      </c>
      <c r="C356" s="1">
        <v>102.910004</v>
      </c>
      <c r="D356" s="1">
        <v>105.16999800000001</v>
      </c>
      <c r="E356" s="1">
        <v>100.349998</v>
      </c>
      <c r="F356" s="1">
        <v>103.80999799999999</v>
      </c>
      <c r="G356">
        <f>IFERROR(IF(SPX[[#This Row],[Date]]=StartMonth,InvtTime*12,IF(G355&gt;0,G355-1,0)),0)</f>
        <v>0</v>
      </c>
      <c r="H356" s="2">
        <f>IF(SPX[[#This Row],[Count]]&gt;0,ROUND(AmountPerYear/12,2),0)</f>
        <v>0</v>
      </c>
      <c r="I356" s="1">
        <f>SPX[[#This Row],[Invested]]/SPX[[#This Row],[Close]]</f>
        <v>0</v>
      </c>
      <c r="J356" s="1">
        <f>SUM(I$2:I356)</f>
        <v>0</v>
      </c>
      <c r="K356" s="32">
        <f>+SPX[[#This Row],[Cumulated Shares]]*SPX[[#This Row],[Close]]</f>
        <v>0</v>
      </c>
      <c r="L356">
        <f>IF(SPX[[#This Row],[Current Value]]&gt;0,1,0)</f>
        <v>0</v>
      </c>
      <c r="M356" s="34">
        <f ca="1">IFERROR(SPX[[#This Row],[Invested]]+OFFSET(SPX[[#This Row],[Invested]],-1,,,6),0)</f>
        <v>0</v>
      </c>
    </row>
    <row r="357" spans="1:13" x14ac:dyDescent="0.25">
      <c r="A357" t="s">
        <v>6</v>
      </c>
      <c r="B357" s="37">
        <v>29068</v>
      </c>
      <c r="C357" s="1">
        <v>103.80999799999999</v>
      </c>
      <c r="D357" s="1">
        <v>109.839996</v>
      </c>
      <c r="E357" s="1">
        <v>103.139999</v>
      </c>
      <c r="F357" s="1">
        <v>109.32</v>
      </c>
      <c r="G357">
        <f>IFERROR(IF(SPX[[#This Row],[Date]]=StartMonth,InvtTime*12,IF(G356&gt;0,G356-1,0)),0)</f>
        <v>0</v>
      </c>
      <c r="H357" s="2">
        <f>IF(SPX[[#This Row],[Count]]&gt;0,ROUND(AmountPerYear/12,2),0)</f>
        <v>0</v>
      </c>
      <c r="I357" s="1">
        <f>SPX[[#This Row],[Invested]]/SPX[[#This Row],[Close]]</f>
        <v>0</v>
      </c>
      <c r="J357" s="1">
        <f>SUM(I$2:I357)</f>
        <v>0</v>
      </c>
      <c r="K357" s="32">
        <f>+SPX[[#This Row],[Cumulated Shares]]*SPX[[#This Row],[Close]]</f>
        <v>0</v>
      </c>
      <c r="L357">
        <f>IF(SPX[[#This Row],[Current Value]]&gt;0,1,0)</f>
        <v>0</v>
      </c>
      <c r="M357" s="34">
        <f ca="1">IFERROR(SPX[[#This Row],[Invested]]+OFFSET(SPX[[#This Row],[Invested]],-1,,,6),0)</f>
        <v>0</v>
      </c>
    </row>
    <row r="358" spans="1:13" x14ac:dyDescent="0.25">
      <c r="A358" t="s">
        <v>6</v>
      </c>
      <c r="B358" s="37">
        <v>29099</v>
      </c>
      <c r="C358" s="1">
        <v>109.32</v>
      </c>
      <c r="D358" s="1">
        <v>111.58000199999999</v>
      </c>
      <c r="E358" s="1">
        <v>105.379997</v>
      </c>
      <c r="F358" s="1">
        <v>109.32</v>
      </c>
      <c r="G358">
        <f>IFERROR(IF(SPX[[#This Row],[Date]]=StartMonth,InvtTime*12,IF(G357&gt;0,G357-1,0)),0)</f>
        <v>0</v>
      </c>
      <c r="H358" s="2">
        <f>IF(SPX[[#This Row],[Count]]&gt;0,ROUND(AmountPerYear/12,2),0)</f>
        <v>0</v>
      </c>
      <c r="I358" s="1">
        <f>SPX[[#This Row],[Invested]]/SPX[[#This Row],[Close]]</f>
        <v>0</v>
      </c>
      <c r="J358" s="1">
        <f>SUM(I$2:I358)</f>
        <v>0</v>
      </c>
      <c r="K358" s="32">
        <f>+SPX[[#This Row],[Cumulated Shares]]*SPX[[#This Row],[Close]]</f>
        <v>0</v>
      </c>
      <c r="L358">
        <f>IF(SPX[[#This Row],[Current Value]]&gt;0,1,0)</f>
        <v>0</v>
      </c>
      <c r="M358" s="34">
        <f ca="1">IFERROR(SPX[[#This Row],[Invested]]+OFFSET(SPX[[#This Row],[Invested]],-1,,,6),0)</f>
        <v>0</v>
      </c>
    </row>
    <row r="359" spans="1:13" x14ac:dyDescent="0.25">
      <c r="A359" t="s">
        <v>6</v>
      </c>
      <c r="B359" s="37">
        <v>29129</v>
      </c>
      <c r="C359" s="1">
        <v>109.19000200000001</v>
      </c>
      <c r="D359" s="1">
        <v>112.160004</v>
      </c>
      <c r="E359" s="1">
        <v>99.059997999999993</v>
      </c>
      <c r="F359" s="1">
        <v>101.82</v>
      </c>
      <c r="G359">
        <f>IFERROR(IF(SPX[[#This Row],[Date]]=StartMonth,InvtTime*12,IF(G358&gt;0,G358-1,0)),0)</f>
        <v>0</v>
      </c>
      <c r="H359" s="2">
        <f>IF(SPX[[#This Row],[Count]]&gt;0,ROUND(AmountPerYear/12,2),0)</f>
        <v>0</v>
      </c>
      <c r="I359" s="1">
        <f>SPX[[#This Row],[Invested]]/SPX[[#This Row],[Close]]</f>
        <v>0</v>
      </c>
      <c r="J359" s="1">
        <f>SUM(I$2:I359)</f>
        <v>0</v>
      </c>
      <c r="K359" s="32">
        <f>+SPX[[#This Row],[Cumulated Shares]]*SPX[[#This Row],[Close]]</f>
        <v>0</v>
      </c>
      <c r="L359">
        <f>IF(SPX[[#This Row],[Current Value]]&gt;0,1,0)</f>
        <v>0</v>
      </c>
      <c r="M359" s="34">
        <f ca="1">IFERROR(SPX[[#This Row],[Invested]]+OFFSET(SPX[[#This Row],[Invested]],-1,,,6),0)</f>
        <v>0</v>
      </c>
    </row>
    <row r="360" spans="1:13" x14ac:dyDescent="0.25">
      <c r="A360" t="s">
        <v>6</v>
      </c>
      <c r="B360" s="37">
        <v>29160</v>
      </c>
      <c r="C360" s="1">
        <v>101.82</v>
      </c>
      <c r="D360" s="1">
        <v>107.889999</v>
      </c>
      <c r="E360" s="1">
        <v>99.419998000000007</v>
      </c>
      <c r="F360" s="1">
        <v>106.160004</v>
      </c>
      <c r="G360">
        <f>IFERROR(IF(SPX[[#This Row],[Date]]=StartMonth,InvtTime*12,IF(G359&gt;0,G359-1,0)),0)</f>
        <v>0</v>
      </c>
      <c r="H360" s="2">
        <f>IF(SPX[[#This Row],[Count]]&gt;0,ROUND(AmountPerYear/12,2),0)</f>
        <v>0</v>
      </c>
      <c r="I360" s="1">
        <f>SPX[[#This Row],[Invested]]/SPX[[#This Row],[Close]]</f>
        <v>0</v>
      </c>
      <c r="J360" s="1">
        <f>SUM(I$2:I360)</f>
        <v>0</v>
      </c>
      <c r="K360" s="32">
        <f>+SPX[[#This Row],[Cumulated Shares]]*SPX[[#This Row],[Close]]</f>
        <v>0</v>
      </c>
      <c r="L360">
        <f>IF(SPX[[#This Row],[Current Value]]&gt;0,1,0)</f>
        <v>0</v>
      </c>
      <c r="M360" s="34">
        <f ca="1">IFERROR(SPX[[#This Row],[Invested]]+OFFSET(SPX[[#This Row],[Invested]],-1,,,6),0)</f>
        <v>0</v>
      </c>
    </row>
    <row r="361" spans="1:13" x14ac:dyDescent="0.25">
      <c r="A361" t="s">
        <v>6</v>
      </c>
      <c r="B361" s="37">
        <v>29190</v>
      </c>
      <c r="C361" s="1">
        <v>106.160004</v>
      </c>
      <c r="D361" s="1">
        <v>110.33000199999999</v>
      </c>
      <c r="E361" s="1">
        <v>105.07</v>
      </c>
      <c r="F361" s="1">
        <v>107.94000200000001</v>
      </c>
      <c r="G361">
        <f>IFERROR(IF(SPX[[#This Row],[Date]]=StartMonth,InvtTime*12,IF(G360&gt;0,G360-1,0)),0)</f>
        <v>0</v>
      </c>
      <c r="H361" s="2">
        <f>IF(SPX[[#This Row],[Count]]&gt;0,ROUND(AmountPerYear/12,2),0)</f>
        <v>0</v>
      </c>
      <c r="I361" s="1">
        <f>SPX[[#This Row],[Invested]]/SPX[[#This Row],[Close]]</f>
        <v>0</v>
      </c>
      <c r="J361" s="1">
        <f>SUM(I$2:I361)</f>
        <v>0</v>
      </c>
      <c r="K361" s="32">
        <f>+SPX[[#This Row],[Cumulated Shares]]*SPX[[#This Row],[Close]]</f>
        <v>0</v>
      </c>
      <c r="L361">
        <f>IF(SPX[[#This Row],[Current Value]]&gt;0,1,0)</f>
        <v>0</v>
      </c>
      <c r="M361" s="34">
        <f ca="1">IFERROR(SPX[[#This Row],[Invested]]+OFFSET(SPX[[#This Row],[Invested]],-1,,,6),0)</f>
        <v>0</v>
      </c>
    </row>
    <row r="362" spans="1:13" x14ac:dyDescent="0.25">
      <c r="A362" t="s">
        <v>6</v>
      </c>
      <c r="B362" s="37">
        <v>29221</v>
      </c>
      <c r="C362" s="1">
        <v>107.94000200000001</v>
      </c>
      <c r="D362" s="1">
        <v>117.16999800000001</v>
      </c>
      <c r="E362" s="1">
        <v>103.260002</v>
      </c>
      <c r="F362" s="1">
        <v>114.160004</v>
      </c>
      <c r="G362">
        <f>IFERROR(IF(SPX[[#This Row],[Date]]=StartMonth,InvtTime*12,IF(G361&gt;0,G361-1,0)),0)</f>
        <v>0</v>
      </c>
      <c r="H362" s="2">
        <f>IF(SPX[[#This Row],[Count]]&gt;0,ROUND(AmountPerYear/12,2),0)</f>
        <v>0</v>
      </c>
      <c r="I362" s="1">
        <f>SPX[[#This Row],[Invested]]/SPX[[#This Row],[Close]]</f>
        <v>0</v>
      </c>
      <c r="J362" s="1">
        <f>SUM(I$2:I362)</f>
        <v>0</v>
      </c>
      <c r="K362" s="32">
        <f>+SPX[[#This Row],[Cumulated Shares]]*SPX[[#This Row],[Close]]</f>
        <v>0</v>
      </c>
      <c r="L362">
        <f>IF(SPX[[#This Row],[Current Value]]&gt;0,1,0)</f>
        <v>0</v>
      </c>
      <c r="M362" s="34">
        <f ca="1">IFERROR(SPX[[#This Row],[Invested]]+OFFSET(SPX[[#This Row],[Invested]],-1,,,6),0)</f>
        <v>0</v>
      </c>
    </row>
    <row r="363" spans="1:13" x14ac:dyDescent="0.25">
      <c r="A363" t="s">
        <v>6</v>
      </c>
      <c r="B363" s="37">
        <v>29252</v>
      </c>
      <c r="C363" s="1">
        <v>114.160004</v>
      </c>
      <c r="D363" s="1">
        <v>120.220001</v>
      </c>
      <c r="E363" s="1">
        <v>111.33000199999999</v>
      </c>
      <c r="F363" s="1">
        <v>113.660004</v>
      </c>
      <c r="G363">
        <f>IFERROR(IF(SPX[[#This Row],[Date]]=StartMonth,InvtTime*12,IF(G362&gt;0,G362-1,0)),0)</f>
        <v>0</v>
      </c>
      <c r="H363" s="2">
        <f>IF(SPX[[#This Row],[Count]]&gt;0,ROUND(AmountPerYear/12,2),0)</f>
        <v>0</v>
      </c>
      <c r="I363" s="1">
        <f>SPX[[#This Row],[Invested]]/SPX[[#This Row],[Close]]</f>
        <v>0</v>
      </c>
      <c r="J363" s="1">
        <f>SUM(I$2:I363)</f>
        <v>0</v>
      </c>
      <c r="K363" s="32">
        <f>+SPX[[#This Row],[Cumulated Shares]]*SPX[[#This Row],[Close]]</f>
        <v>0</v>
      </c>
      <c r="L363">
        <f>IF(SPX[[#This Row],[Current Value]]&gt;0,1,0)</f>
        <v>0</v>
      </c>
      <c r="M363" s="34">
        <f ca="1">IFERROR(SPX[[#This Row],[Invested]]+OFFSET(SPX[[#This Row],[Invested]],-1,,,6),0)</f>
        <v>0</v>
      </c>
    </row>
    <row r="364" spans="1:13" x14ac:dyDescent="0.25">
      <c r="A364" t="s">
        <v>6</v>
      </c>
      <c r="B364" s="37">
        <v>29281</v>
      </c>
      <c r="C364" s="1">
        <v>113.660004</v>
      </c>
      <c r="D364" s="1">
        <v>114.339996</v>
      </c>
      <c r="E364" s="1">
        <v>94.230002999999996</v>
      </c>
      <c r="F364" s="1">
        <v>102.089996</v>
      </c>
      <c r="G364">
        <f>IFERROR(IF(SPX[[#This Row],[Date]]=StartMonth,InvtTime*12,IF(G363&gt;0,G363-1,0)),0)</f>
        <v>0</v>
      </c>
      <c r="H364" s="2">
        <f>IF(SPX[[#This Row],[Count]]&gt;0,ROUND(AmountPerYear/12,2),0)</f>
        <v>0</v>
      </c>
      <c r="I364" s="1">
        <f>SPX[[#This Row],[Invested]]/SPX[[#This Row],[Close]]</f>
        <v>0</v>
      </c>
      <c r="J364" s="1">
        <f>SUM(I$2:I364)</f>
        <v>0</v>
      </c>
      <c r="K364" s="32">
        <f>+SPX[[#This Row],[Cumulated Shares]]*SPX[[#This Row],[Close]]</f>
        <v>0</v>
      </c>
      <c r="L364">
        <f>IF(SPX[[#This Row],[Current Value]]&gt;0,1,0)</f>
        <v>0</v>
      </c>
      <c r="M364" s="34">
        <f ca="1">IFERROR(SPX[[#This Row],[Invested]]+OFFSET(SPX[[#This Row],[Invested]],-1,,,6),0)</f>
        <v>0</v>
      </c>
    </row>
    <row r="365" spans="1:13" x14ac:dyDescent="0.25">
      <c r="A365" t="s">
        <v>6</v>
      </c>
      <c r="B365" s="37">
        <v>29312</v>
      </c>
      <c r="C365" s="1">
        <v>102.089996</v>
      </c>
      <c r="D365" s="1">
        <v>106.790001</v>
      </c>
      <c r="E365" s="1">
        <v>98.949996999999996</v>
      </c>
      <c r="F365" s="1">
        <v>106.290001</v>
      </c>
      <c r="G365">
        <f>IFERROR(IF(SPX[[#This Row],[Date]]=StartMonth,InvtTime*12,IF(G364&gt;0,G364-1,0)),0)</f>
        <v>0</v>
      </c>
      <c r="H365" s="2">
        <f>IF(SPX[[#This Row],[Count]]&gt;0,ROUND(AmountPerYear/12,2),0)</f>
        <v>0</v>
      </c>
      <c r="I365" s="1">
        <f>SPX[[#This Row],[Invested]]/SPX[[#This Row],[Close]]</f>
        <v>0</v>
      </c>
      <c r="J365" s="1">
        <f>SUM(I$2:I365)</f>
        <v>0</v>
      </c>
      <c r="K365" s="32">
        <f>+SPX[[#This Row],[Cumulated Shares]]*SPX[[#This Row],[Close]]</f>
        <v>0</v>
      </c>
      <c r="L365">
        <f>IF(SPX[[#This Row],[Current Value]]&gt;0,1,0)</f>
        <v>0</v>
      </c>
      <c r="M365" s="34">
        <f ca="1">IFERROR(SPX[[#This Row],[Invested]]+OFFSET(SPX[[#This Row],[Invested]],-1,,,6),0)</f>
        <v>0</v>
      </c>
    </row>
    <row r="366" spans="1:13" x14ac:dyDescent="0.25">
      <c r="A366" t="s">
        <v>6</v>
      </c>
      <c r="B366" s="37">
        <v>29342</v>
      </c>
      <c r="C366" s="1">
        <v>106.290001</v>
      </c>
      <c r="D366" s="1">
        <v>112.720001</v>
      </c>
      <c r="E366" s="1">
        <v>103.5</v>
      </c>
      <c r="F366" s="1">
        <v>111.239998</v>
      </c>
      <c r="G366">
        <f>IFERROR(IF(SPX[[#This Row],[Date]]=StartMonth,InvtTime*12,IF(G365&gt;0,G365-1,0)),0)</f>
        <v>0</v>
      </c>
      <c r="H366" s="2">
        <f>IF(SPX[[#This Row],[Count]]&gt;0,ROUND(AmountPerYear/12,2),0)</f>
        <v>0</v>
      </c>
      <c r="I366" s="1">
        <f>SPX[[#This Row],[Invested]]/SPX[[#This Row],[Close]]</f>
        <v>0</v>
      </c>
      <c r="J366" s="1">
        <f>SUM(I$2:I366)</f>
        <v>0</v>
      </c>
      <c r="K366" s="32">
        <f>+SPX[[#This Row],[Cumulated Shares]]*SPX[[#This Row],[Close]]</f>
        <v>0</v>
      </c>
      <c r="L366">
        <f>IF(SPX[[#This Row],[Current Value]]&gt;0,1,0)</f>
        <v>0</v>
      </c>
      <c r="M366" s="34">
        <f ca="1">IFERROR(SPX[[#This Row],[Invested]]+OFFSET(SPX[[#This Row],[Invested]],-1,,,6),0)</f>
        <v>0</v>
      </c>
    </row>
    <row r="367" spans="1:13" x14ac:dyDescent="0.25">
      <c r="A367" t="s">
        <v>6</v>
      </c>
      <c r="B367" s="37">
        <v>29373</v>
      </c>
      <c r="C367" s="1">
        <v>111.239998</v>
      </c>
      <c r="D367" s="1">
        <v>117.980003</v>
      </c>
      <c r="E367" s="1">
        <v>109.769997</v>
      </c>
      <c r="F367" s="1">
        <v>114.239998</v>
      </c>
      <c r="G367">
        <f>IFERROR(IF(SPX[[#This Row],[Date]]=StartMonth,InvtTime*12,IF(G366&gt;0,G366-1,0)),0)</f>
        <v>0</v>
      </c>
      <c r="H367" s="2">
        <f>IF(SPX[[#This Row],[Count]]&gt;0,ROUND(AmountPerYear/12,2),0)</f>
        <v>0</v>
      </c>
      <c r="I367" s="1">
        <f>SPX[[#This Row],[Invested]]/SPX[[#This Row],[Close]]</f>
        <v>0</v>
      </c>
      <c r="J367" s="1">
        <f>SUM(I$2:I367)</f>
        <v>0</v>
      </c>
      <c r="K367" s="32">
        <f>+SPX[[#This Row],[Cumulated Shares]]*SPX[[#This Row],[Close]]</f>
        <v>0</v>
      </c>
      <c r="L367">
        <f>IF(SPX[[#This Row],[Current Value]]&gt;0,1,0)</f>
        <v>0</v>
      </c>
      <c r="M367" s="34">
        <f ca="1">IFERROR(SPX[[#This Row],[Invested]]+OFFSET(SPX[[#This Row],[Invested]],-1,,,6),0)</f>
        <v>0</v>
      </c>
    </row>
    <row r="368" spans="1:13" x14ac:dyDescent="0.25">
      <c r="A368" t="s">
        <v>6</v>
      </c>
      <c r="B368" s="37">
        <v>29403</v>
      </c>
      <c r="C368" s="1">
        <v>114.239998</v>
      </c>
      <c r="D368" s="1">
        <v>123.93</v>
      </c>
      <c r="E368" s="1">
        <v>113.540001</v>
      </c>
      <c r="F368" s="1">
        <v>121.66999800000001</v>
      </c>
      <c r="G368">
        <f>IFERROR(IF(SPX[[#This Row],[Date]]=StartMonth,InvtTime*12,IF(G367&gt;0,G367-1,0)),0)</f>
        <v>0</v>
      </c>
      <c r="H368" s="2">
        <f>IF(SPX[[#This Row],[Count]]&gt;0,ROUND(AmountPerYear/12,2),0)</f>
        <v>0</v>
      </c>
      <c r="I368" s="1">
        <f>SPX[[#This Row],[Invested]]/SPX[[#This Row],[Close]]</f>
        <v>0</v>
      </c>
      <c r="J368" s="1">
        <f>SUM(I$2:I368)</f>
        <v>0</v>
      </c>
      <c r="K368" s="32">
        <f>+SPX[[#This Row],[Cumulated Shares]]*SPX[[#This Row],[Close]]</f>
        <v>0</v>
      </c>
      <c r="L368">
        <f>IF(SPX[[#This Row],[Current Value]]&gt;0,1,0)</f>
        <v>0</v>
      </c>
      <c r="M368" s="34">
        <f ca="1">IFERROR(SPX[[#This Row],[Invested]]+OFFSET(SPX[[#This Row],[Invested]],-1,,,6),0)</f>
        <v>0</v>
      </c>
    </row>
    <row r="369" spans="1:13" x14ac:dyDescent="0.25">
      <c r="A369" t="s">
        <v>6</v>
      </c>
      <c r="B369" s="37">
        <v>29434</v>
      </c>
      <c r="C369" s="1">
        <v>121.66999800000001</v>
      </c>
      <c r="D369" s="1">
        <v>127.779999</v>
      </c>
      <c r="E369" s="1">
        <v>119.41999800000001</v>
      </c>
      <c r="F369" s="1">
        <v>122.379997</v>
      </c>
      <c r="G369">
        <f>IFERROR(IF(SPX[[#This Row],[Date]]=StartMonth,InvtTime*12,IF(G368&gt;0,G368-1,0)),0)</f>
        <v>0</v>
      </c>
      <c r="H369" s="2">
        <f>IF(SPX[[#This Row],[Count]]&gt;0,ROUND(AmountPerYear/12,2),0)</f>
        <v>0</v>
      </c>
      <c r="I369" s="1">
        <f>SPX[[#This Row],[Invested]]/SPX[[#This Row],[Close]]</f>
        <v>0</v>
      </c>
      <c r="J369" s="1">
        <f>SUM(I$2:I369)</f>
        <v>0</v>
      </c>
      <c r="K369" s="32">
        <f>+SPX[[#This Row],[Cumulated Shares]]*SPX[[#This Row],[Close]]</f>
        <v>0</v>
      </c>
      <c r="L369">
        <f>IF(SPX[[#This Row],[Current Value]]&gt;0,1,0)</f>
        <v>0</v>
      </c>
      <c r="M369" s="34">
        <f ca="1">IFERROR(SPX[[#This Row],[Invested]]+OFFSET(SPX[[#This Row],[Invested]],-1,,,6),0)</f>
        <v>0</v>
      </c>
    </row>
    <row r="370" spans="1:13" x14ac:dyDescent="0.25">
      <c r="A370" t="s">
        <v>6</v>
      </c>
      <c r="B370" s="37">
        <v>29465</v>
      </c>
      <c r="C370" s="1">
        <v>122.379997</v>
      </c>
      <c r="D370" s="1">
        <v>132.16999799999999</v>
      </c>
      <c r="E370" s="1">
        <v>121.790001</v>
      </c>
      <c r="F370" s="1">
        <v>125.459999</v>
      </c>
      <c r="G370">
        <f>IFERROR(IF(SPX[[#This Row],[Date]]=StartMonth,InvtTime*12,IF(G369&gt;0,G369-1,0)),0)</f>
        <v>0</v>
      </c>
      <c r="H370" s="2">
        <f>IF(SPX[[#This Row],[Count]]&gt;0,ROUND(AmountPerYear/12,2),0)</f>
        <v>0</v>
      </c>
      <c r="I370" s="1">
        <f>SPX[[#This Row],[Invested]]/SPX[[#This Row],[Close]]</f>
        <v>0</v>
      </c>
      <c r="J370" s="1">
        <f>SUM(I$2:I370)</f>
        <v>0</v>
      </c>
      <c r="K370" s="32">
        <f>+SPX[[#This Row],[Cumulated Shares]]*SPX[[#This Row],[Close]]</f>
        <v>0</v>
      </c>
      <c r="L370">
        <f>IF(SPX[[#This Row],[Current Value]]&gt;0,1,0)</f>
        <v>0</v>
      </c>
      <c r="M370" s="34">
        <f ca="1">IFERROR(SPX[[#This Row],[Invested]]+OFFSET(SPX[[#This Row],[Invested]],-1,,,6),0)</f>
        <v>0</v>
      </c>
    </row>
    <row r="371" spans="1:13" x14ac:dyDescent="0.25">
      <c r="A371" t="s">
        <v>6</v>
      </c>
      <c r="B371" s="37">
        <v>29495</v>
      </c>
      <c r="C371" s="1">
        <v>125.459999</v>
      </c>
      <c r="D371" s="1">
        <v>135.88000500000001</v>
      </c>
      <c r="E371" s="1">
        <v>124.660004</v>
      </c>
      <c r="F371" s="1">
        <v>127.470001</v>
      </c>
      <c r="G371">
        <f>IFERROR(IF(SPX[[#This Row],[Date]]=StartMonth,InvtTime*12,IF(G370&gt;0,G370-1,0)),0)</f>
        <v>0</v>
      </c>
      <c r="H371" s="2">
        <f>IF(SPX[[#This Row],[Count]]&gt;0,ROUND(AmountPerYear/12,2),0)</f>
        <v>0</v>
      </c>
      <c r="I371" s="1">
        <f>SPX[[#This Row],[Invested]]/SPX[[#This Row],[Close]]</f>
        <v>0</v>
      </c>
      <c r="J371" s="1">
        <f>SUM(I$2:I371)</f>
        <v>0</v>
      </c>
      <c r="K371" s="32">
        <f>+SPX[[#This Row],[Cumulated Shares]]*SPX[[#This Row],[Close]]</f>
        <v>0</v>
      </c>
      <c r="L371">
        <f>IF(SPX[[#This Row],[Current Value]]&gt;0,1,0)</f>
        <v>0</v>
      </c>
      <c r="M371" s="34">
        <f ca="1">IFERROR(SPX[[#This Row],[Invested]]+OFFSET(SPX[[#This Row],[Invested]],-1,,,6),0)</f>
        <v>0</v>
      </c>
    </row>
    <row r="372" spans="1:13" x14ac:dyDescent="0.25">
      <c r="A372" t="s">
        <v>6</v>
      </c>
      <c r="B372" s="37">
        <v>29526</v>
      </c>
      <c r="C372" s="1">
        <v>127.470001</v>
      </c>
      <c r="D372" s="1">
        <v>141.96000699999999</v>
      </c>
      <c r="E372" s="1">
        <v>127.230003</v>
      </c>
      <c r="F372" s="1">
        <v>140.520004</v>
      </c>
      <c r="G372">
        <f>IFERROR(IF(SPX[[#This Row],[Date]]=StartMonth,InvtTime*12,IF(G371&gt;0,G371-1,0)),0)</f>
        <v>0</v>
      </c>
      <c r="H372" s="2">
        <f>IF(SPX[[#This Row],[Count]]&gt;0,ROUND(AmountPerYear/12,2),0)</f>
        <v>0</v>
      </c>
      <c r="I372" s="1">
        <f>SPX[[#This Row],[Invested]]/SPX[[#This Row],[Close]]</f>
        <v>0</v>
      </c>
      <c r="J372" s="1">
        <f>SUM(I$2:I372)</f>
        <v>0</v>
      </c>
      <c r="K372" s="32">
        <f>+SPX[[#This Row],[Cumulated Shares]]*SPX[[#This Row],[Close]]</f>
        <v>0</v>
      </c>
      <c r="L372">
        <f>IF(SPX[[#This Row],[Current Value]]&gt;0,1,0)</f>
        <v>0</v>
      </c>
      <c r="M372" s="34">
        <f ca="1">IFERROR(SPX[[#This Row],[Invested]]+OFFSET(SPX[[#This Row],[Invested]],-1,,,6),0)</f>
        <v>0</v>
      </c>
    </row>
    <row r="373" spans="1:13" x14ac:dyDescent="0.25">
      <c r="A373" t="s">
        <v>6</v>
      </c>
      <c r="B373" s="37">
        <v>29556</v>
      </c>
      <c r="C373" s="1">
        <v>140.520004</v>
      </c>
      <c r="D373" s="1">
        <v>140.66000399999999</v>
      </c>
      <c r="E373" s="1">
        <v>125.32</v>
      </c>
      <c r="F373" s="1">
        <v>135.759995</v>
      </c>
      <c r="G373">
        <f>IFERROR(IF(SPX[[#This Row],[Date]]=StartMonth,InvtTime*12,IF(G372&gt;0,G372-1,0)),0)</f>
        <v>0</v>
      </c>
      <c r="H373" s="2">
        <f>IF(SPX[[#This Row],[Count]]&gt;0,ROUND(AmountPerYear/12,2),0)</f>
        <v>0</v>
      </c>
      <c r="I373" s="1">
        <f>SPX[[#This Row],[Invested]]/SPX[[#This Row],[Close]]</f>
        <v>0</v>
      </c>
      <c r="J373" s="1">
        <f>SUM(I$2:I373)</f>
        <v>0</v>
      </c>
      <c r="K373" s="32">
        <f>+SPX[[#This Row],[Cumulated Shares]]*SPX[[#This Row],[Close]]</f>
        <v>0</v>
      </c>
      <c r="L373">
        <f>IF(SPX[[#This Row],[Current Value]]&gt;0,1,0)</f>
        <v>0</v>
      </c>
      <c r="M373" s="34">
        <f ca="1">IFERROR(SPX[[#This Row],[Invested]]+OFFSET(SPX[[#This Row],[Invested]],-1,,,6),0)</f>
        <v>0</v>
      </c>
    </row>
    <row r="374" spans="1:13" x14ac:dyDescent="0.25">
      <c r="A374" t="s">
        <v>6</v>
      </c>
      <c r="B374" s="37">
        <v>29587</v>
      </c>
      <c r="C374" s="1">
        <v>135.759995</v>
      </c>
      <c r="D374" s="1">
        <v>140.320007</v>
      </c>
      <c r="E374" s="1">
        <v>128.570007</v>
      </c>
      <c r="F374" s="1">
        <v>129.550003</v>
      </c>
      <c r="G374">
        <f>IFERROR(IF(SPX[[#This Row],[Date]]=StartMonth,InvtTime*12,IF(G373&gt;0,G373-1,0)),0)</f>
        <v>0</v>
      </c>
      <c r="H374" s="2">
        <f>IF(SPX[[#This Row],[Count]]&gt;0,ROUND(AmountPerYear/12,2),0)</f>
        <v>0</v>
      </c>
      <c r="I374" s="1">
        <f>SPX[[#This Row],[Invested]]/SPX[[#This Row],[Close]]</f>
        <v>0</v>
      </c>
      <c r="J374" s="1">
        <f>SUM(I$2:I374)</f>
        <v>0</v>
      </c>
      <c r="K374" s="32">
        <f>+SPX[[#This Row],[Cumulated Shares]]*SPX[[#This Row],[Close]]</f>
        <v>0</v>
      </c>
      <c r="L374">
        <f>IF(SPX[[#This Row],[Current Value]]&gt;0,1,0)</f>
        <v>0</v>
      </c>
      <c r="M374" s="34">
        <f ca="1">IFERROR(SPX[[#This Row],[Invested]]+OFFSET(SPX[[#This Row],[Invested]],-1,,,6),0)</f>
        <v>0</v>
      </c>
    </row>
    <row r="375" spans="1:13" x14ac:dyDescent="0.25">
      <c r="A375" t="s">
        <v>6</v>
      </c>
      <c r="B375" s="37">
        <v>29618</v>
      </c>
      <c r="C375" s="1">
        <v>129.479996</v>
      </c>
      <c r="D375" s="1">
        <v>132.020004</v>
      </c>
      <c r="E375" s="1">
        <v>124.660004</v>
      </c>
      <c r="F375" s="1">
        <v>131.270004</v>
      </c>
      <c r="G375">
        <f>IFERROR(IF(SPX[[#This Row],[Date]]=StartMonth,InvtTime*12,IF(G374&gt;0,G374-1,0)),0)</f>
        <v>0</v>
      </c>
      <c r="H375" s="2">
        <f>IF(SPX[[#This Row],[Count]]&gt;0,ROUND(AmountPerYear/12,2),0)</f>
        <v>0</v>
      </c>
      <c r="I375" s="1">
        <f>SPX[[#This Row],[Invested]]/SPX[[#This Row],[Close]]</f>
        <v>0</v>
      </c>
      <c r="J375" s="1">
        <f>SUM(I$2:I375)</f>
        <v>0</v>
      </c>
      <c r="K375" s="32">
        <f>+SPX[[#This Row],[Cumulated Shares]]*SPX[[#This Row],[Close]]</f>
        <v>0</v>
      </c>
      <c r="L375">
        <f>IF(SPX[[#This Row],[Current Value]]&gt;0,1,0)</f>
        <v>0</v>
      </c>
      <c r="M375" s="34">
        <f ca="1">IFERROR(SPX[[#This Row],[Invested]]+OFFSET(SPX[[#This Row],[Invested]],-1,,,6),0)</f>
        <v>0</v>
      </c>
    </row>
    <row r="376" spans="1:13" x14ac:dyDescent="0.25">
      <c r="A376" t="s">
        <v>6</v>
      </c>
      <c r="B376" s="37">
        <v>29646</v>
      </c>
      <c r="C376" s="1">
        <v>131.270004</v>
      </c>
      <c r="D376" s="1">
        <v>138.38000500000001</v>
      </c>
      <c r="E376" s="1">
        <v>128.55999800000001</v>
      </c>
      <c r="F376" s="1">
        <v>136</v>
      </c>
      <c r="G376">
        <f>IFERROR(IF(SPX[[#This Row],[Date]]=StartMonth,InvtTime*12,IF(G375&gt;0,G375-1,0)),0)</f>
        <v>0</v>
      </c>
      <c r="H376" s="2">
        <f>IF(SPX[[#This Row],[Count]]&gt;0,ROUND(AmountPerYear/12,2),0)</f>
        <v>0</v>
      </c>
      <c r="I376" s="1">
        <f>SPX[[#This Row],[Invested]]/SPX[[#This Row],[Close]]</f>
        <v>0</v>
      </c>
      <c r="J376" s="1">
        <f>SUM(I$2:I376)</f>
        <v>0</v>
      </c>
      <c r="K376" s="32">
        <f>+SPX[[#This Row],[Cumulated Shares]]*SPX[[#This Row],[Close]]</f>
        <v>0</v>
      </c>
      <c r="L376">
        <f>IF(SPX[[#This Row],[Current Value]]&gt;0,1,0)</f>
        <v>0</v>
      </c>
      <c r="M376" s="34">
        <f ca="1">IFERROR(SPX[[#This Row],[Invested]]+OFFSET(SPX[[#This Row],[Invested]],-1,,,6),0)</f>
        <v>0</v>
      </c>
    </row>
    <row r="377" spans="1:13" x14ac:dyDescent="0.25">
      <c r="A377" t="s">
        <v>6</v>
      </c>
      <c r="B377" s="37">
        <v>29677</v>
      </c>
      <c r="C377" s="1">
        <v>136</v>
      </c>
      <c r="D377" s="1">
        <v>137.720001</v>
      </c>
      <c r="E377" s="1">
        <v>131.58000200000001</v>
      </c>
      <c r="F377" s="1">
        <v>132.80999800000001</v>
      </c>
      <c r="G377">
        <f>IFERROR(IF(SPX[[#This Row],[Date]]=StartMonth,InvtTime*12,IF(G376&gt;0,G376-1,0)),0)</f>
        <v>0</v>
      </c>
      <c r="H377" s="2">
        <f>IF(SPX[[#This Row],[Count]]&gt;0,ROUND(AmountPerYear/12,2),0)</f>
        <v>0</v>
      </c>
      <c r="I377" s="1">
        <f>SPX[[#This Row],[Invested]]/SPX[[#This Row],[Close]]</f>
        <v>0</v>
      </c>
      <c r="J377" s="1">
        <f>SUM(I$2:I377)</f>
        <v>0</v>
      </c>
      <c r="K377" s="32">
        <f>+SPX[[#This Row],[Cumulated Shares]]*SPX[[#This Row],[Close]]</f>
        <v>0</v>
      </c>
      <c r="L377">
        <f>IF(SPX[[#This Row],[Current Value]]&gt;0,1,0)</f>
        <v>0</v>
      </c>
      <c r="M377" s="34">
        <f ca="1">IFERROR(SPX[[#This Row],[Invested]]+OFFSET(SPX[[#This Row],[Invested]],-1,,,6),0)</f>
        <v>0</v>
      </c>
    </row>
    <row r="378" spans="1:13" x14ac:dyDescent="0.25">
      <c r="A378" t="s">
        <v>6</v>
      </c>
      <c r="B378" s="37">
        <v>29707</v>
      </c>
      <c r="C378" s="1">
        <v>132.80999800000001</v>
      </c>
      <c r="D378" s="1">
        <v>134.91999799999999</v>
      </c>
      <c r="E378" s="1">
        <v>128.779999</v>
      </c>
      <c r="F378" s="1">
        <v>132.58999600000001</v>
      </c>
      <c r="G378">
        <f>IFERROR(IF(SPX[[#This Row],[Date]]=StartMonth,InvtTime*12,IF(G377&gt;0,G377-1,0)),0)</f>
        <v>0</v>
      </c>
      <c r="H378" s="2">
        <f>IF(SPX[[#This Row],[Count]]&gt;0,ROUND(AmountPerYear/12,2),0)</f>
        <v>0</v>
      </c>
      <c r="I378" s="1">
        <f>SPX[[#This Row],[Invested]]/SPX[[#This Row],[Close]]</f>
        <v>0</v>
      </c>
      <c r="J378" s="1">
        <f>SUM(I$2:I378)</f>
        <v>0</v>
      </c>
      <c r="K378" s="32">
        <f>+SPX[[#This Row],[Cumulated Shares]]*SPX[[#This Row],[Close]]</f>
        <v>0</v>
      </c>
      <c r="L378">
        <f>IF(SPX[[#This Row],[Current Value]]&gt;0,1,0)</f>
        <v>0</v>
      </c>
      <c r="M378" s="34">
        <f ca="1">IFERROR(SPX[[#This Row],[Invested]]+OFFSET(SPX[[#This Row],[Invested]],-1,,,6),0)</f>
        <v>0</v>
      </c>
    </row>
    <row r="379" spans="1:13" x14ac:dyDescent="0.25">
      <c r="A379" t="s">
        <v>6</v>
      </c>
      <c r="B379" s="37">
        <v>29738</v>
      </c>
      <c r="C379" s="1">
        <v>132.58999600000001</v>
      </c>
      <c r="D379" s="1">
        <v>135.66999799999999</v>
      </c>
      <c r="E379" s="1">
        <v>128.770004</v>
      </c>
      <c r="F379" s="1">
        <v>131.21000699999999</v>
      </c>
      <c r="G379">
        <f>IFERROR(IF(SPX[[#This Row],[Date]]=StartMonth,InvtTime*12,IF(G378&gt;0,G378-1,0)),0)</f>
        <v>0</v>
      </c>
      <c r="H379" s="2">
        <f>IF(SPX[[#This Row],[Count]]&gt;0,ROUND(AmountPerYear/12,2),0)</f>
        <v>0</v>
      </c>
      <c r="I379" s="1">
        <f>SPX[[#This Row],[Invested]]/SPX[[#This Row],[Close]]</f>
        <v>0</v>
      </c>
      <c r="J379" s="1">
        <f>SUM(I$2:I379)</f>
        <v>0</v>
      </c>
      <c r="K379" s="32">
        <f>+SPX[[#This Row],[Cumulated Shares]]*SPX[[#This Row],[Close]]</f>
        <v>0</v>
      </c>
      <c r="L379">
        <f>IF(SPX[[#This Row],[Current Value]]&gt;0,1,0)</f>
        <v>0</v>
      </c>
      <c r="M379" s="34">
        <f ca="1">IFERROR(SPX[[#This Row],[Invested]]+OFFSET(SPX[[#This Row],[Invested]],-1,,,6),0)</f>
        <v>0</v>
      </c>
    </row>
    <row r="380" spans="1:13" x14ac:dyDescent="0.25">
      <c r="A380" t="s">
        <v>6</v>
      </c>
      <c r="B380" s="37">
        <v>29768</v>
      </c>
      <c r="C380" s="1">
        <v>131.21000699999999</v>
      </c>
      <c r="D380" s="1">
        <v>131.779999</v>
      </c>
      <c r="E380" s="1">
        <v>125.959999</v>
      </c>
      <c r="F380" s="1">
        <v>130.91999799999999</v>
      </c>
      <c r="G380">
        <f>IFERROR(IF(SPX[[#This Row],[Date]]=StartMonth,InvtTime*12,IF(G379&gt;0,G379-1,0)),0)</f>
        <v>0</v>
      </c>
      <c r="H380" s="2">
        <f>IF(SPX[[#This Row],[Count]]&gt;0,ROUND(AmountPerYear/12,2),0)</f>
        <v>0</v>
      </c>
      <c r="I380" s="1">
        <f>SPX[[#This Row],[Invested]]/SPX[[#This Row],[Close]]</f>
        <v>0</v>
      </c>
      <c r="J380" s="1">
        <f>SUM(I$2:I380)</f>
        <v>0</v>
      </c>
      <c r="K380" s="32">
        <f>+SPX[[#This Row],[Cumulated Shares]]*SPX[[#This Row],[Close]]</f>
        <v>0</v>
      </c>
      <c r="L380">
        <f>IF(SPX[[#This Row],[Current Value]]&gt;0,1,0)</f>
        <v>0</v>
      </c>
      <c r="M380" s="34">
        <f ca="1">IFERROR(SPX[[#This Row],[Invested]]+OFFSET(SPX[[#This Row],[Invested]],-1,,,6),0)</f>
        <v>0</v>
      </c>
    </row>
    <row r="381" spans="1:13" x14ac:dyDescent="0.25">
      <c r="A381" t="s">
        <v>6</v>
      </c>
      <c r="B381" s="37">
        <v>29799</v>
      </c>
      <c r="C381" s="1">
        <v>130.91999799999999</v>
      </c>
      <c r="D381" s="1">
        <v>135.179993</v>
      </c>
      <c r="E381" s="1">
        <v>122.290001</v>
      </c>
      <c r="F381" s="1">
        <v>122.790001</v>
      </c>
      <c r="G381">
        <f>IFERROR(IF(SPX[[#This Row],[Date]]=StartMonth,InvtTime*12,IF(G380&gt;0,G380-1,0)),0)</f>
        <v>0</v>
      </c>
      <c r="H381" s="2">
        <f>IF(SPX[[#This Row],[Count]]&gt;0,ROUND(AmountPerYear/12,2),0)</f>
        <v>0</v>
      </c>
      <c r="I381" s="1">
        <f>SPX[[#This Row],[Invested]]/SPX[[#This Row],[Close]]</f>
        <v>0</v>
      </c>
      <c r="J381" s="1">
        <f>SUM(I$2:I381)</f>
        <v>0</v>
      </c>
      <c r="K381" s="32">
        <f>+SPX[[#This Row],[Cumulated Shares]]*SPX[[#This Row],[Close]]</f>
        <v>0</v>
      </c>
      <c r="L381">
        <f>IF(SPX[[#This Row],[Current Value]]&gt;0,1,0)</f>
        <v>0</v>
      </c>
      <c r="M381" s="34">
        <f ca="1">IFERROR(SPX[[#This Row],[Invested]]+OFFSET(SPX[[#This Row],[Invested]],-1,,,6),0)</f>
        <v>0</v>
      </c>
    </row>
    <row r="382" spans="1:13" x14ac:dyDescent="0.25">
      <c r="A382" t="s">
        <v>6</v>
      </c>
      <c r="B382" s="37">
        <v>29830</v>
      </c>
      <c r="C382" s="1">
        <v>122.790001</v>
      </c>
      <c r="D382" s="1">
        <v>124.58000199999999</v>
      </c>
      <c r="E382" s="1">
        <v>110.19000200000001</v>
      </c>
      <c r="F382" s="1">
        <v>116.18</v>
      </c>
      <c r="G382">
        <f>IFERROR(IF(SPX[[#This Row],[Date]]=StartMonth,InvtTime*12,IF(G381&gt;0,G381-1,0)),0)</f>
        <v>0</v>
      </c>
      <c r="H382" s="2">
        <f>IF(SPX[[#This Row],[Count]]&gt;0,ROUND(AmountPerYear/12,2),0)</f>
        <v>0</v>
      </c>
      <c r="I382" s="1">
        <f>SPX[[#This Row],[Invested]]/SPX[[#This Row],[Close]]</f>
        <v>0</v>
      </c>
      <c r="J382" s="1">
        <f>SUM(I$2:I382)</f>
        <v>0</v>
      </c>
      <c r="K382" s="32">
        <f>+SPX[[#This Row],[Cumulated Shares]]*SPX[[#This Row],[Close]]</f>
        <v>0</v>
      </c>
      <c r="L382">
        <f>IF(SPX[[#This Row],[Current Value]]&gt;0,1,0)</f>
        <v>0</v>
      </c>
      <c r="M382" s="34">
        <f ca="1">IFERROR(SPX[[#This Row],[Invested]]+OFFSET(SPX[[#This Row],[Invested]],-1,,,6),0)</f>
        <v>0</v>
      </c>
    </row>
    <row r="383" spans="1:13" x14ac:dyDescent="0.25">
      <c r="A383" t="s">
        <v>6</v>
      </c>
      <c r="B383" s="37">
        <v>29860</v>
      </c>
      <c r="C383" s="1">
        <v>116.18</v>
      </c>
      <c r="D383" s="1">
        <v>123.279999</v>
      </c>
      <c r="E383" s="1">
        <v>115</v>
      </c>
      <c r="F383" s="1">
        <v>121.889999</v>
      </c>
      <c r="G383">
        <f>IFERROR(IF(SPX[[#This Row],[Date]]=StartMonth,InvtTime*12,IF(G382&gt;0,G382-1,0)),0)</f>
        <v>0</v>
      </c>
      <c r="H383" s="2">
        <f>IF(SPX[[#This Row],[Count]]&gt;0,ROUND(AmountPerYear/12,2),0)</f>
        <v>0</v>
      </c>
      <c r="I383" s="1">
        <f>SPX[[#This Row],[Invested]]/SPX[[#This Row],[Close]]</f>
        <v>0</v>
      </c>
      <c r="J383" s="1">
        <f>SUM(I$2:I383)</f>
        <v>0</v>
      </c>
      <c r="K383" s="32">
        <f>+SPX[[#This Row],[Cumulated Shares]]*SPX[[#This Row],[Close]]</f>
        <v>0</v>
      </c>
      <c r="L383">
        <f>IF(SPX[[#This Row],[Current Value]]&gt;0,1,0)</f>
        <v>0</v>
      </c>
      <c r="M383" s="34">
        <f ca="1">IFERROR(SPX[[#This Row],[Invested]]+OFFSET(SPX[[#This Row],[Invested]],-1,,,6),0)</f>
        <v>0</v>
      </c>
    </row>
    <row r="384" spans="1:13" x14ac:dyDescent="0.25">
      <c r="A384" t="s">
        <v>6</v>
      </c>
      <c r="B384" s="37">
        <v>29891</v>
      </c>
      <c r="C384" s="1">
        <v>122.349998</v>
      </c>
      <c r="D384" s="1">
        <v>126.970001</v>
      </c>
      <c r="E384" s="1">
        <v>119.129997</v>
      </c>
      <c r="F384" s="1">
        <v>126.349998</v>
      </c>
      <c r="G384">
        <f>IFERROR(IF(SPX[[#This Row],[Date]]=StartMonth,InvtTime*12,IF(G383&gt;0,G383-1,0)),0)</f>
        <v>0</v>
      </c>
      <c r="H384" s="2">
        <f>IF(SPX[[#This Row],[Count]]&gt;0,ROUND(AmountPerYear/12,2),0)</f>
        <v>0</v>
      </c>
      <c r="I384" s="1">
        <f>SPX[[#This Row],[Invested]]/SPX[[#This Row],[Close]]</f>
        <v>0</v>
      </c>
      <c r="J384" s="1">
        <f>SUM(I$2:I384)</f>
        <v>0</v>
      </c>
      <c r="K384" s="32">
        <f>+SPX[[#This Row],[Cumulated Shares]]*SPX[[#This Row],[Close]]</f>
        <v>0</v>
      </c>
      <c r="L384">
        <f>IF(SPX[[#This Row],[Current Value]]&gt;0,1,0)</f>
        <v>0</v>
      </c>
      <c r="M384" s="34">
        <f ca="1">IFERROR(SPX[[#This Row],[Invested]]+OFFSET(SPX[[#This Row],[Invested]],-1,,,6),0)</f>
        <v>0</v>
      </c>
    </row>
    <row r="385" spans="1:13" x14ac:dyDescent="0.25">
      <c r="A385" t="s">
        <v>6</v>
      </c>
      <c r="B385" s="37">
        <v>29921</v>
      </c>
      <c r="C385" s="1">
        <v>126.349998</v>
      </c>
      <c r="D385" s="1">
        <v>127.32</v>
      </c>
      <c r="E385" s="1">
        <v>121.040001</v>
      </c>
      <c r="F385" s="1">
        <v>122.550003</v>
      </c>
      <c r="G385">
        <f>IFERROR(IF(SPX[[#This Row],[Date]]=StartMonth,InvtTime*12,IF(G384&gt;0,G384-1,0)),0)</f>
        <v>0</v>
      </c>
      <c r="H385" s="2">
        <f>IF(SPX[[#This Row],[Count]]&gt;0,ROUND(AmountPerYear/12,2),0)</f>
        <v>0</v>
      </c>
      <c r="I385" s="1">
        <f>SPX[[#This Row],[Invested]]/SPX[[#This Row],[Close]]</f>
        <v>0</v>
      </c>
      <c r="J385" s="1">
        <f>SUM(I$2:I385)</f>
        <v>0</v>
      </c>
      <c r="K385" s="32">
        <f>+SPX[[#This Row],[Cumulated Shares]]*SPX[[#This Row],[Close]]</f>
        <v>0</v>
      </c>
      <c r="L385">
        <f>IF(SPX[[#This Row],[Current Value]]&gt;0,1,0)</f>
        <v>0</v>
      </c>
      <c r="M385" s="34">
        <f ca="1">IFERROR(SPX[[#This Row],[Invested]]+OFFSET(SPX[[#This Row],[Invested]],-1,,,6),0)</f>
        <v>0</v>
      </c>
    </row>
    <row r="386" spans="1:13" x14ac:dyDescent="0.25">
      <c r="A386" t="s">
        <v>6</v>
      </c>
      <c r="B386" s="37">
        <v>29952</v>
      </c>
      <c r="C386" s="1">
        <v>122.550003</v>
      </c>
      <c r="D386" s="1">
        <v>123.720001</v>
      </c>
      <c r="E386" s="1">
        <v>113.629997</v>
      </c>
      <c r="F386" s="1">
        <v>120.400002</v>
      </c>
      <c r="G386">
        <f>IFERROR(IF(SPX[[#This Row],[Date]]=StartMonth,InvtTime*12,IF(G385&gt;0,G385-1,0)),0)</f>
        <v>0</v>
      </c>
      <c r="H386" s="2">
        <f>IF(SPX[[#This Row],[Count]]&gt;0,ROUND(AmountPerYear/12,2),0)</f>
        <v>0</v>
      </c>
      <c r="I386" s="1">
        <f>SPX[[#This Row],[Invested]]/SPX[[#This Row],[Close]]</f>
        <v>0</v>
      </c>
      <c r="J386" s="1">
        <f>SUM(I$2:I386)</f>
        <v>0</v>
      </c>
      <c r="K386" s="32">
        <f>+SPX[[#This Row],[Cumulated Shares]]*SPX[[#This Row],[Close]]</f>
        <v>0</v>
      </c>
      <c r="L386">
        <f>IF(SPX[[#This Row],[Current Value]]&gt;0,1,0)</f>
        <v>0</v>
      </c>
      <c r="M386" s="34">
        <f ca="1">IFERROR(SPX[[#This Row],[Invested]]+OFFSET(SPX[[#This Row],[Invested]],-1,,,6),0)</f>
        <v>0</v>
      </c>
    </row>
    <row r="387" spans="1:13" x14ac:dyDescent="0.25">
      <c r="A387" t="s">
        <v>6</v>
      </c>
      <c r="B387" s="37">
        <v>29983</v>
      </c>
      <c r="C387" s="1">
        <v>119.80999799999999</v>
      </c>
      <c r="D387" s="1">
        <v>119.80999799999999</v>
      </c>
      <c r="E387" s="1">
        <v>110.029999</v>
      </c>
      <c r="F387" s="1">
        <v>113.110001</v>
      </c>
      <c r="G387">
        <f>IFERROR(IF(SPX[[#This Row],[Date]]=StartMonth,InvtTime*12,IF(G386&gt;0,G386-1,0)),0)</f>
        <v>0</v>
      </c>
      <c r="H387" s="2">
        <f>IF(SPX[[#This Row],[Count]]&gt;0,ROUND(AmountPerYear/12,2),0)</f>
        <v>0</v>
      </c>
      <c r="I387" s="1">
        <f>SPX[[#This Row],[Invested]]/SPX[[#This Row],[Close]]</f>
        <v>0</v>
      </c>
      <c r="J387" s="1">
        <f>SUM(I$2:I387)</f>
        <v>0</v>
      </c>
      <c r="K387" s="32">
        <f>+SPX[[#This Row],[Cumulated Shares]]*SPX[[#This Row],[Close]]</f>
        <v>0</v>
      </c>
      <c r="L387">
        <f>IF(SPX[[#This Row],[Current Value]]&gt;0,1,0)</f>
        <v>0</v>
      </c>
      <c r="M387" s="34">
        <f ca="1">IFERROR(SPX[[#This Row],[Invested]]+OFFSET(SPX[[#This Row],[Invested]],-1,,,6),0)</f>
        <v>0</v>
      </c>
    </row>
    <row r="388" spans="1:13" x14ac:dyDescent="0.25">
      <c r="A388" t="s">
        <v>6</v>
      </c>
      <c r="B388" s="37">
        <v>30011</v>
      </c>
      <c r="C388" s="1">
        <v>113.110001</v>
      </c>
      <c r="D388" s="1">
        <v>114.800003</v>
      </c>
      <c r="E388" s="1">
        <v>104.459999</v>
      </c>
      <c r="F388" s="1">
        <v>111.959999</v>
      </c>
      <c r="G388">
        <f>IFERROR(IF(SPX[[#This Row],[Date]]=StartMonth,InvtTime*12,IF(G387&gt;0,G387-1,0)),0)</f>
        <v>0</v>
      </c>
      <c r="H388" s="2">
        <f>IF(SPX[[#This Row],[Count]]&gt;0,ROUND(AmountPerYear/12,2),0)</f>
        <v>0</v>
      </c>
      <c r="I388" s="1">
        <f>SPX[[#This Row],[Invested]]/SPX[[#This Row],[Close]]</f>
        <v>0</v>
      </c>
      <c r="J388" s="1">
        <f>SUM(I$2:I388)</f>
        <v>0</v>
      </c>
      <c r="K388" s="32">
        <f>+SPX[[#This Row],[Cumulated Shares]]*SPX[[#This Row],[Close]]</f>
        <v>0</v>
      </c>
      <c r="L388">
        <f>IF(SPX[[#This Row],[Current Value]]&gt;0,1,0)</f>
        <v>0</v>
      </c>
      <c r="M388" s="34">
        <f ca="1">IFERROR(SPX[[#This Row],[Invested]]+OFFSET(SPX[[#This Row],[Invested]],-1,,,6),0)</f>
        <v>0</v>
      </c>
    </row>
    <row r="389" spans="1:13" x14ac:dyDescent="0.25">
      <c r="A389" t="s">
        <v>6</v>
      </c>
      <c r="B389" s="37">
        <v>30042</v>
      </c>
      <c r="C389" s="1">
        <v>111.959999</v>
      </c>
      <c r="D389" s="1">
        <v>119.33000199999999</v>
      </c>
      <c r="E389" s="1">
        <v>111.480003</v>
      </c>
      <c r="F389" s="1">
        <v>116.44000200000001</v>
      </c>
      <c r="G389">
        <f>IFERROR(IF(SPX[[#This Row],[Date]]=StartMonth,InvtTime*12,IF(G388&gt;0,G388-1,0)),0)</f>
        <v>0</v>
      </c>
      <c r="H389" s="2">
        <f>IF(SPX[[#This Row],[Count]]&gt;0,ROUND(AmountPerYear/12,2),0)</f>
        <v>0</v>
      </c>
      <c r="I389" s="1">
        <f>SPX[[#This Row],[Invested]]/SPX[[#This Row],[Close]]</f>
        <v>0</v>
      </c>
      <c r="J389" s="1">
        <f>SUM(I$2:I389)</f>
        <v>0</v>
      </c>
      <c r="K389" s="32">
        <f>+SPX[[#This Row],[Cumulated Shares]]*SPX[[#This Row],[Close]]</f>
        <v>0</v>
      </c>
      <c r="L389">
        <f>IF(SPX[[#This Row],[Current Value]]&gt;0,1,0)</f>
        <v>0</v>
      </c>
      <c r="M389" s="34">
        <f ca="1">IFERROR(SPX[[#This Row],[Invested]]+OFFSET(SPX[[#This Row],[Invested]],-1,,,6),0)</f>
        <v>0</v>
      </c>
    </row>
    <row r="390" spans="1:13" x14ac:dyDescent="0.25">
      <c r="A390" t="s">
        <v>6</v>
      </c>
      <c r="B390" s="37">
        <v>30072</v>
      </c>
      <c r="C390" s="1">
        <v>115.959999</v>
      </c>
      <c r="D390" s="1">
        <v>119.91999800000001</v>
      </c>
      <c r="E390" s="1">
        <v>111.660004</v>
      </c>
      <c r="F390" s="1">
        <v>111.879997</v>
      </c>
      <c r="G390">
        <f>IFERROR(IF(SPX[[#This Row],[Date]]=StartMonth,InvtTime*12,IF(G389&gt;0,G389-1,0)),0)</f>
        <v>0</v>
      </c>
      <c r="H390" s="2">
        <f>IF(SPX[[#This Row],[Count]]&gt;0,ROUND(AmountPerYear/12,2),0)</f>
        <v>0</v>
      </c>
      <c r="I390" s="1">
        <f>SPX[[#This Row],[Invested]]/SPX[[#This Row],[Close]]</f>
        <v>0</v>
      </c>
      <c r="J390" s="1">
        <f>SUM(I$2:I390)</f>
        <v>0</v>
      </c>
      <c r="K390" s="32">
        <f>+SPX[[#This Row],[Cumulated Shares]]*SPX[[#This Row],[Close]]</f>
        <v>0</v>
      </c>
      <c r="L390">
        <f>IF(SPX[[#This Row],[Current Value]]&gt;0,1,0)</f>
        <v>0</v>
      </c>
      <c r="M390" s="34">
        <f ca="1">IFERROR(SPX[[#This Row],[Invested]]+OFFSET(SPX[[#This Row],[Invested]],-1,,,6),0)</f>
        <v>0</v>
      </c>
    </row>
    <row r="391" spans="1:13" x14ac:dyDescent="0.25">
      <c r="A391" t="s">
        <v>6</v>
      </c>
      <c r="B391" s="37">
        <v>30103</v>
      </c>
      <c r="C391" s="1">
        <v>111.970001</v>
      </c>
      <c r="D391" s="1">
        <v>112.480003</v>
      </c>
      <c r="E391" s="1">
        <v>107.010002</v>
      </c>
      <c r="F391" s="1">
        <v>109.610001</v>
      </c>
      <c r="G391">
        <f>IFERROR(IF(SPX[[#This Row],[Date]]=StartMonth,InvtTime*12,IF(G390&gt;0,G390-1,0)),0)</f>
        <v>0</v>
      </c>
      <c r="H391" s="2">
        <f>IF(SPX[[#This Row],[Count]]&gt;0,ROUND(AmountPerYear/12,2),0)</f>
        <v>0</v>
      </c>
      <c r="I391" s="1">
        <f>SPX[[#This Row],[Invested]]/SPX[[#This Row],[Close]]</f>
        <v>0</v>
      </c>
      <c r="J391" s="1">
        <f>SUM(I$2:I391)</f>
        <v>0</v>
      </c>
      <c r="K391" s="32">
        <f>+SPX[[#This Row],[Cumulated Shares]]*SPX[[#This Row],[Close]]</f>
        <v>0</v>
      </c>
      <c r="L391">
        <f>IF(SPX[[#This Row],[Current Value]]&gt;0,1,0)</f>
        <v>0</v>
      </c>
      <c r="M391" s="34">
        <f ca="1">IFERROR(SPX[[#This Row],[Invested]]+OFFSET(SPX[[#This Row],[Invested]],-1,,,6),0)</f>
        <v>0</v>
      </c>
    </row>
    <row r="392" spans="1:13" x14ac:dyDescent="0.25">
      <c r="A392" t="s">
        <v>6</v>
      </c>
      <c r="B392" s="37">
        <v>30133</v>
      </c>
      <c r="C392" s="1">
        <v>109.519997</v>
      </c>
      <c r="D392" s="1">
        <v>112.389999</v>
      </c>
      <c r="E392" s="1">
        <v>105.57</v>
      </c>
      <c r="F392" s="1">
        <v>107.089996</v>
      </c>
      <c r="G392">
        <f>IFERROR(IF(SPX[[#This Row],[Date]]=StartMonth,InvtTime*12,IF(G391&gt;0,G391-1,0)),0)</f>
        <v>0</v>
      </c>
      <c r="H392" s="2">
        <f>IF(SPX[[#This Row],[Count]]&gt;0,ROUND(AmountPerYear/12,2),0)</f>
        <v>0</v>
      </c>
      <c r="I392" s="1">
        <f>SPX[[#This Row],[Invested]]/SPX[[#This Row],[Close]]</f>
        <v>0</v>
      </c>
      <c r="J392" s="1">
        <f>SUM(I$2:I392)</f>
        <v>0</v>
      </c>
      <c r="K392" s="32">
        <f>+SPX[[#This Row],[Cumulated Shares]]*SPX[[#This Row],[Close]]</f>
        <v>0</v>
      </c>
      <c r="L392">
        <f>IF(SPX[[#This Row],[Current Value]]&gt;0,1,0)</f>
        <v>0</v>
      </c>
      <c r="M392" s="34">
        <f ca="1">IFERROR(SPX[[#This Row],[Invested]]+OFFSET(SPX[[#This Row],[Invested]],-1,,,6),0)</f>
        <v>0</v>
      </c>
    </row>
    <row r="393" spans="1:13" x14ac:dyDescent="0.25">
      <c r="A393" t="s">
        <v>6</v>
      </c>
      <c r="B393" s="37">
        <v>30164</v>
      </c>
      <c r="C393" s="1">
        <v>107.709999</v>
      </c>
      <c r="D393" s="1">
        <v>120.260002</v>
      </c>
      <c r="E393" s="1">
        <v>102.199997</v>
      </c>
      <c r="F393" s="1">
        <v>119.510002</v>
      </c>
      <c r="G393">
        <f>IFERROR(IF(SPX[[#This Row],[Date]]=StartMonth,InvtTime*12,IF(G392&gt;0,G392-1,0)),0)</f>
        <v>0</v>
      </c>
      <c r="H393" s="2">
        <f>IF(SPX[[#This Row],[Count]]&gt;0,ROUND(AmountPerYear/12,2),0)</f>
        <v>0</v>
      </c>
      <c r="I393" s="1">
        <f>SPX[[#This Row],[Invested]]/SPX[[#This Row],[Close]]</f>
        <v>0</v>
      </c>
      <c r="J393" s="1">
        <f>SUM(I$2:I393)</f>
        <v>0</v>
      </c>
      <c r="K393" s="32">
        <f>+SPX[[#This Row],[Cumulated Shares]]*SPX[[#This Row],[Close]]</f>
        <v>0</v>
      </c>
      <c r="L393">
        <f>IF(SPX[[#This Row],[Current Value]]&gt;0,1,0)</f>
        <v>0</v>
      </c>
      <c r="M393" s="34">
        <f ca="1">IFERROR(SPX[[#This Row],[Invested]]+OFFSET(SPX[[#This Row],[Invested]],-1,,,6),0)</f>
        <v>0</v>
      </c>
    </row>
    <row r="394" spans="1:13" x14ac:dyDescent="0.25">
      <c r="A394" t="s">
        <v>6</v>
      </c>
      <c r="B394" s="37">
        <v>30195</v>
      </c>
      <c r="C394" s="1">
        <v>119.519997</v>
      </c>
      <c r="D394" s="1">
        <v>126.43</v>
      </c>
      <c r="E394" s="1">
        <v>117.839996</v>
      </c>
      <c r="F394" s="1">
        <v>120.41999800000001</v>
      </c>
      <c r="G394">
        <f>IFERROR(IF(SPX[[#This Row],[Date]]=StartMonth,InvtTime*12,IF(G393&gt;0,G393-1,0)),0)</f>
        <v>0</v>
      </c>
      <c r="H394" s="2">
        <f>IF(SPX[[#This Row],[Count]]&gt;0,ROUND(AmountPerYear/12,2),0)</f>
        <v>0</v>
      </c>
      <c r="I394" s="1">
        <f>SPX[[#This Row],[Invested]]/SPX[[#This Row],[Close]]</f>
        <v>0</v>
      </c>
      <c r="J394" s="1">
        <f>SUM(I$2:I394)</f>
        <v>0</v>
      </c>
      <c r="K394" s="32">
        <f>+SPX[[#This Row],[Cumulated Shares]]*SPX[[#This Row],[Close]]</f>
        <v>0</v>
      </c>
      <c r="L394">
        <f>IF(SPX[[#This Row],[Current Value]]&gt;0,1,0)</f>
        <v>0</v>
      </c>
      <c r="M394" s="34">
        <f ca="1">IFERROR(SPX[[#This Row],[Invested]]+OFFSET(SPX[[#This Row],[Invested]],-1,,,6),0)</f>
        <v>0</v>
      </c>
    </row>
    <row r="395" spans="1:13" x14ac:dyDescent="0.25">
      <c r="A395" t="s">
        <v>6</v>
      </c>
      <c r="B395" s="37">
        <v>30225</v>
      </c>
      <c r="C395" s="1">
        <v>120.400002</v>
      </c>
      <c r="D395" s="1">
        <v>140.39999399999999</v>
      </c>
      <c r="E395" s="1">
        <v>120.150002</v>
      </c>
      <c r="F395" s="1">
        <v>133.720001</v>
      </c>
      <c r="G395">
        <f>IFERROR(IF(SPX[[#This Row],[Date]]=StartMonth,InvtTime*12,IF(G394&gt;0,G394-1,0)),0)</f>
        <v>0</v>
      </c>
      <c r="H395" s="2">
        <f>IF(SPX[[#This Row],[Count]]&gt;0,ROUND(AmountPerYear/12,2),0)</f>
        <v>0</v>
      </c>
      <c r="I395" s="1">
        <f>SPX[[#This Row],[Invested]]/SPX[[#This Row],[Close]]</f>
        <v>0</v>
      </c>
      <c r="J395" s="1">
        <f>SUM(I$2:I395)</f>
        <v>0</v>
      </c>
      <c r="K395" s="32">
        <f>+SPX[[#This Row],[Cumulated Shares]]*SPX[[#This Row],[Close]]</f>
        <v>0</v>
      </c>
      <c r="L395">
        <f>IF(SPX[[#This Row],[Current Value]]&gt;0,1,0)</f>
        <v>0</v>
      </c>
      <c r="M395" s="34">
        <f ca="1">IFERROR(SPX[[#This Row],[Invested]]+OFFSET(SPX[[#This Row],[Invested]],-1,,,6),0)</f>
        <v>0</v>
      </c>
    </row>
    <row r="396" spans="1:13" x14ac:dyDescent="0.25">
      <c r="A396" t="s">
        <v>6</v>
      </c>
      <c r="B396" s="37">
        <v>30256</v>
      </c>
      <c r="C396" s="1">
        <v>133.720001</v>
      </c>
      <c r="D396" s="1">
        <v>144.36000100000001</v>
      </c>
      <c r="E396" s="1">
        <v>132.88999899999999</v>
      </c>
      <c r="F396" s="1">
        <v>138.529999</v>
      </c>
      <c r="G396">
        <f>IFERROR(IF(SPX[[#This Row],[Date]]=StartMonth,InvtTime*12,IF(G395&gt;0,G395-1,0)),0)</f>
        <v>0</v>
      </c>
      <c r="H396" s="2">
        <f>IF(SPX[[#This Row],[Count]]&gt;0,ROUND(AmountPerYear/12,2),0)</f>
        <v>0</v>
      </c>
      <c r="I396" s="1">
        <f>SPX[[#This Row],[Invested]]/SPX[[#This Row],[Close]]</f>
        <v>0</v>
      </c>
      <c r="J396" s="1">
        <f>SUM(I$2:I396)</f>
        <v>0</v>
      </c>
      <c r="K396" s="32">
        <f>+SPX[[#This Row],[Cumulated Shares]]*SPX[[#This Row],[Close]]</f>
        <v>0</v>
      </c>
      <c r="L396">
        <f>IF(SPX[[#This Row],[Current Value]]&gt;0,1,0)</f>
        <v>0</v>
      </c>
      <c r="M396" s="34">
        <f ca="1">IFERROR(SPX[[#This Row],[Invested]]+OFFSET(SPX[[#This Row],[Invested]],-1,,,6),0)</f>
        <v>0</v>
      </c>
    </row>
    <row r="397" spans="1:13" x14ac:dyDescent="0.25">
      <c r="A397" t="s">
        <v>6</v>
      </c>
      <c r="B397" s="37">
        <v>30286</v>
      </c>
      <c r="C397" s="1">
        <v>138.55999800000001</v>
      </c>
      <c r="D397" s="1">
        <v>143.679993</v>
      </c>
      <c r="E397" s="1">
        <v>134.78999300000001</v>
      </c>
      <c r="F397" s="1">
        <v>140.63999899999999</v>
      </c>
      <c r="G397">
        <f>IFERROR(IF(SPX[[#This Row],[Date]]=StartMonth,InvtTime*12,IF(G396&gt;0,G396-1,0)),0)</f>
        <v>0</v>
      </c>
      <c r="H397" s="2">
        <f>IF(SPX[[#This Row],[Count]]&gt;0,ROUND(AmountPerYear/12,2),0)</f>
        <v>0</v>
      </c>
      <c r="I397" s="1">
        <f>SPX[[#This Row],[Invested]]/SPX[[#This Row],[Close]]</f>
        <v>0</v>
      </c>
      <c r="J397" s="1">
        <f>SUM(I$2:I397)</f>
        <v>0</v>
      </c>
      <c r="K397" s="32">
        <f>+SPX[[#This Row],[Cumulated Shares]]*SPX[[#This Row],[Close]]</f>
        <v>0</v>
      </c>
      <c r="L397">
        <f>IF(SPX[[#This Row],[Current Value]]&gt;0,1,0)</f>
        <v>0</v>
      </c>
      <c r="M397" s="34">
        <f ca="1">IFERROR(SPX[[#This Row],[Invested]]+OFFSET(SPX[[#This Row],[Invested]],-1,,,6),0)</f>
        <v>0</v>
      </c>
    </row>
    <row r="398" spans="1:13" x14ac:dyDescent="0.25">
      <c r="A398" t="s">
        <v>6</v>
      </c>
      <c r="B398" s="37">
        <v>30317</v>
      </c>
      <c r="C398" s="1">
        <v>140.64999399999999</v>
      </c>
      <c r="D398" s="1">
        <v>148.36000100000001</v>
      </c>
      <c r="E398" s="1">
        <v>138.08000200000001</v>
      </c>
      <c r="F398" s="1">
        <v>145.300003</v>
      </c>
      <c r="G398">
        <f>IFERROR(IF(SPX[[#This Row],[Date]]=StartMonth,InvtTime*12,IF(G397&gt;0,G397-1,0)),0)</f>
        <v>0</v>
      </c>
      <c r="H398" s="2">
        <f>IF(SPX[[#This Row],[Count]]&gt;0,ROUND(AmountPerYear/12,2),0)</f>
        <v>0</v>
      </c>
      <c r="I398" s="1">
        <f>SPX[[#This Row],[Invested]]/SPX[[#This Row],[Close]]</f>
        <v>0</v>
      </c>
      <c r="J398" s="1">
        <f>SUM(I$2:I398)</f>
        <v>0</v>
      </c>
      <c r="K398" s="32">
        <f>+SPX[[#This Row],[Cumulated Shares]]*SPX[[#This Row],[Close]]</f>
        <v>0</v>
      </c>
      <c r="L398">
        <f>IF(SPX[[#This Row],[Current Value]]&gt;0,1,0)</f>
        <v>0</v>
      </c>
      <c r="M398" s="34">
        <f ca="1">IFERROR(SPX[[#This Row],[Invested]]+OFFSET(SPX[[#This Row],[Invested]],-1,,,6),0)</f>
        <v>0</v>
      </c>
    </row>
    <row r="399" spans="1:13" x14ac:dyDescent="0.25">
      <c r="A399" t="s">
        <v>6</v>
      </c>
      <c r="B399" s="37">
        <v>30348</v>
      </c>
      <c r="C399" s="1">
        <v>145.28999300000001</v>
      </c>
      <c r="D399" s="1">
        <v>150.88000500000001</v>
      </c>
      <c r="E399" s="1">
        <v>141.89999399999999</v>
      </c>
      <c r="F399" s="1">
        <v>148.05999800000001</v>
      </c>
      <c r="G399">
        <f>IFERROR(IF(SPX[[#This Row],[Date]]=StartMonth,InvtTime*12,IF(G398&gt;0,G398-1,0)),0)</f>
        <v>0</v>
      </c>
      <c r="H399" s="2">
        <f>IF(SPX[[#This Row],[Count]]&gt;0,ROUND(AmountPerYear/12,2),0)</f>
        <v>0</v>
      </c>
      <c r="I399" s="1">
        <f>SPX[[#This Row],[Invested]]/SPX[[#This Row],[Close]]</f>
        <v>0</v>
      </c>
      <c r="J399" s="1">
        <f>SUM(I$2:I399)</f>
        <v>0</v>
      </c>
      <c r="K399" s="32">
        <f>+SPX[[#This Row],[Cumulated Shares]]*SPX[[#This Row],[Close]]</f>
        <v>0</v>
      </c>
      <c r="L399">
        <f>IF(SPX[[#This Row],[Current Value]]&gt;0,1,0)</f>
        <v>0</v>
      </c>
      <c r="M399" s="34">
        <f ca="1">IFERROR(SPX[[#This Row],[Invested]]+OFFSET(SPX[[#This Row],[Invested]],-1,,,6),0)</f>
        <v>0</v>
      </c>
    </row>
    <row r="400" spans="1:13" x14ac:dyDescent="0.25">
      <c r="A400" t="s">
        <v>6</v>
      </c>
      <c r="B400" s="37">
        <v>30376</v>
      </c>
      <c r="C400" s="1">
        <v>148.070007</v>
      </c>
      <c r="D400" s="1">
        <v>155.020004</v>
      </c>
      <c r="E400" s="1">
        <v>148.070007</v>
      </c>
      <c r="F400" s="1">
        <v>152.96000699999999</v>
      </c>
      <c r="G400">
        <f>IFERROR(IF(SPX[[#This Row],[Date]]=StartMonth,InvtTime*12,IF(G399&gt;0,G399-1,0)),0)</f>
        <v>0</v>
      </c>
      <c r="H400" s="2">
        <f>IF(SPX[[#This Row],[Count]]&gt;0,ROUND(AmountPerYear/12,2),0)</f>
        <v>0</v>
      </c>
      <c r="I400" s="1">
        <f>SPX[[#This Row],[Invested]]/SPX[[#This Row],[Close]]</f>
        <v>0</v>
      </c>
      <c r="J400" s="1">
        <f>SUM(I$2:I400)</f>
        <v>0</v>
      </c>
      <c r="K400" s="32">
        <f>+SPX[[#This Row],[Cumulated Shares]]*SPX[[#This Row],[Close]]</f>
        <v>0</v>
      </c>
      <c r="L400">
        <f>IF(SPX[[#This Row],[Current Value]]&gt;0,1,0)</f>
        <v>0</v>
      </c>
      <c r="M400" s="34">
        <f ca="1">IFERROR(SPX[[#This Row],[Invested]]+OFFSET(SPX[[#This Row],[Invested]],-1,,,6),0)</f>
        <v>0</v>
      </c>
    </row>
    <row r="401" spans="1:13" x14ac:dyDescent="0.25">
      <c r="A401" t="s">
        <v>6</v>
      </c>
      <c r="B401" s="37">
        <v>30407</v>
      </c>
      <c r="C401" s="1">
        <v>152.91999799999999</v>
      </c>
      <c r="D401" s="1">
        <v>164.429993</v>
      </c>
      <c r="E401" s="1">
        <v>150.16999799999999</v>
      </c>
      <c r="F401" s="1">
        <v>164.429993</v>
      </c>
      <c r="G401">
        <f>IFERROR(IF(SPX[[#This Row],[Date]]=StartMonth,InvtTime*12,IF(G400&gt;0,G400-1,0)),0)</f>
        <v>0</v>
      </c>
      <c r="H401" s="2">
        <f>IF(SPX[[#This Row],[Count]]&gt;0,ROUND(AmountPerYear/12,2),0)</f>
        <v>0</v>
      </c>
      <c r="I401" s="1">
        <f>SPX[[#This Row],[Invested]]/SPX[[#This Row],[Close]]</f>
        <v>0</v>
      </c>
      <c r="J401" s="1">
        <f>SUM(I$2:I401)</f>
        <v>0</v>
      </c>
      <c r="K401" s="32">
        <f>+SPX[[#This Row],[Cumulated Shares]]*SPX[[#This Row],[Close]]</f>
        <v>0</v>
      </c>
      <c r="L401">
        <f>IF(SPX[[#This Row],[Current Value]]&gt;0,1,0)</f>
        <v>0</v>
      </c>
      <c r="M401" s="34">
        <f ca="1">IFERROR(SPX[[#This Row],[Invested]]+OFFSET(SPX[[#This Row],[Invested]],-1,,,6),0)</f>
        <v>0</v>
      </c>
    </row>
    <row r="402" spans="1:13" x14ac:dyDescent="0.25">
      <c r="A402" t="s">
        <v>6</v>
      </c>
      <c r="B402" s="37">
        <v>30437</v>
      </c>
      <c r="C402" s="1">
        <v>164.41000399999999</v>
      </c>
      <c r="D402" s="1">
        <v>166.990005</v>
      </c>
      <c r="E402" s="1">
        <v>160.28999300000001</v>
      </c>
      <c r="F402" s="1">
        <v>162.38999899999999</v>
      </c>
      <c r="G402">
        <f>IFERROR(IF(SPX[[#This Row],[Date]]=StartMonth,InvtTime*12,IF(G401&gt;0,G401-1,0)),0)</f>
        <v>0</v>
      </c>
      <c r="H402" s="2">
        <f>IF(SPX[[#This Row],[Count]]&gt;0,ROUND(AmountPerYear/12,2),0)</f>
        <v>0</v>
      </c>
      <c r="I402" s="1">
        <f>SPX[[#This Row],[Invested]]/SPX[[#This Row],[Close]]</f>
        <v>0</v>
      </c>
      <c r="J402" s="1">
        <f>SUM(I$2:I402)</f>
        <v>0</v>
      </c>
      <c r="K402" s="32">
        <f>+SPX[[#This Row],[Cumulated Shares]]*SPX[[#This Row],[Close]]</f>
        <v>0</v>
      </c>
      <c r="L402">
        <f>IF(SPX[[#This Row],[Current Value]]&gt;0,1,0)</f>
        <v>0</v>
      </c>
      <c r="M402" s="34">
        <f ca="1">IFERROR(SPX[[#This Row],[Invested]]+OFFSET(SPX[[#This Row],[Invested]],-1,,,6),0)</f>
        <v>0</v>
      </c>
    </row>
    <row r="403" spans="1:13" x14ac:dyDescent="0.25">
      <c r="A403" t="s">
        <v>6</v>
      </c>
      <c r="B403" s="37">
        <v>30468</v>
      </c>
      <c r="C403" s="1">
        <v>162.38000500000001</v>
      </c>
      <c r="D403" s="1">
        <v>171.60000600000001</v>
      </c>
      <c r="E403" s="1">
        <v>160.800003</v>
      </c>
      <c r="F403" s="1">
        <v>167.63999899999999</v>
      </c>
      <c r="G403">
        <f>IFERROR(IF(SPX[[#This Row],[Date]]=StartMonth,InvtTime*12,IF(G402&gt;0,G402-1,0)),0)</f>
        <v>0</v>
      </c>
      <c r="H403" s="2">
        <f>IF(SPX[[#This Row],[Count]]&gt;0,ROUND(AmountPerYear/12,2),0)</f>
        <v>0</v>
      </c>
      <c r="I403" s="1">
        <f>SPX[[#This Row],[Invested]]/SPX[[#This Row],[Close]]</f>
        <v>0</v>
      </c>
      <c r="J403" s="1">
        <f>SUM(I$2:I403)</f>
        <v>0</v>
      </c>
      <c r="K403" s="32">
        <f>+SPX[[#This Row],[Cumulated Shares]]*SPX[[#This Row],[Close]]</f>
        <v>0</v>
      </c>
      <c r="L403">
        <f>IF(SPX[[#This Row],[Current Value]]&gt;0,1,0)</f>
        <v>0</v>
      </c>
      <c r="M403" s="34">
        <f ca="1">IFERROR(SPX[[#This Row],[Invested]]+OFFSET(SPX[[#This Row],[Invested]],-1,,,6),0)</f>
        <v>0</v>
      </c>
    </row>
    <row r="404" spans="1:13" x14ac:dyDescent="0.25">
      <c r="A404" t="s">
        <v>6</v>
      </c>
      <c r="B404" s="37">
        <v>30498</v>
      </c>
      <c r="C404" s="1">
        <v>168.11000100000001</v>
      </c>
      <c r="D404" s="1">
        <v>170.720001</v>
      </c>
      <c r="E404" s="1">
        <v>161.5</v>
      </c>
      <c r="F404" s="1">
        <v>162.55999800000001</v>
      </c>
      <c r="G404">
        <f>IFERROR(IF(SPX[[#This Row],[Date]]=StartMonth,InvtTime*12,IF(G403&gt;0,G403-1,0)),0)</f>
        <v>0</v>
      </c>
      <c r="H404" s="2">
        <f>IF(SPX[[#This Row],[Count]]&gt;0,ROUND(AmountPerYear/12,2),0)</f>
        <v>0</v>
      </c>
      <c r="I404" s="1">
        <f>SPX[[#This Row],[Invested]]/SPX[[#This Row],[Close]]</f>
        <v>0</v>
      </c>
      <c r="J404" s="1">
        <f>SUM(I$2:I404)</f>
        <v>0</v>
      </c>
      <c r="K404" s="32">
        <f>+SPX[[#This Row],[Cumulated Shares]]*SPX[[#This Row],[Close]]</f>
        <v>0</v>
      </c>
      <c r="L404">
        <f>IF(SPX[[#This Row],[Current Value]]&gt;0,1,0)</f>
        <v>0</v>
      </c>
      <c r="M404" s="34">
        <f ca="1">IFERROR(SPX[[#This Row],[Invested]]+OFFSET(SPX[[#This Row],[Invested]],-1,,,6),0)</f>
        <v>0</v>
      </c>
    </row>
    <row r="405" spans="1:13" x14ac:dyDescent="0.25">
      <c r="A405" t="s">
        <v>6</v>
      </c>
      <c r="B405" s="37">
        <v>30529</v>
      </c>
      <c r="C405" s="1">
        <v>162.33999600000001</v>
      </c>
      <c r="D405" s="1">
        <v>165.91000399999999</v>
      </c>
      <c r="E405" s="1">
        <v>158.5</v>
      </c>
      <c r="F405" s="1">
        <v>164.39999399999999</v>
      </c>
      <c r="G405">
        <f>IFERROR(IF(SPX[[#This Row],[Date]]=StartMonth,InvtTime*12,IF(G404&gt;0,G404-1,0)),0)</f>
        <v>0</v>
      </c>
      <c r="H405" s="2">
        <f>IF(SPX[[#This Row],[Count]]&gt;0,ROUND(AmountPerYear/12,2),0)</f>
        <v>0</v>
      </c>
      <c r="I405" s="1">
        <f>SPX[[#This Row],[Invested]]/SPX[[#This Row],[Close]]</f>
        <v>0</v>
      </c>
      <c r="J405" s="1">
        <f>SUM(I$2:I405)</f>
        <v>0</v>
      </c>
      <c r="K405" s="32">
        <f>+SPX[[#This Row],[Cumulated Shares]]*SPX[[#This Row],[Close]]</f>
        <v>0</v>
      </c>
      <c r="L405">
        <f>IF(SPX[[#This Row],[Current Value]]&gt;0,1,0)</f>
        <v>0</v>
      </c>
      <c r="M405" s="34">
        <f ca="1">IFERROR(SPX[[#This Row],[Invested]]+OFFSET(SPX[[#This Row],[Invested]],-1,,,6),0)</f>
        <v>0</v>
      </c>
    </row>
    <row r="406" spans="1:13" x14ac:dyDescent="0.25">
      <c r="A406" t="s">
        <v>6</v>
      </c>
      <c r="B406" s="37">
        <v>30560</v>
      </c>
      <c r="C406" s="1">
        <v>164.39999399999999</v>
      </c>
      <c r="D406" s="1">
        <v>170.41000399999999</v>
      </c>
      <c r="E406" s="1">
        <v>163.949997</v>
      </c>
      <c r="F406" s="1">
        <v>166.070007</v>
      </c>
      <c r="G406">
        <f>IFERROR(IF(SPX[[#This Row],[Date]]=StartMonth,InvtTime*12,IF(G405&gt;0,G405-1,0)),0)</f>
        <v>0</v>
      </c>
      <c r="H406" s="2">
        <f>IF(SPX[[#This Row],[Count]]&gt;0,ROUND(AmountPerYear/12,2),0)</f>
        <v>0</v>
      </c>
      <c r="I406" s="1">
        <f>SPX[[#This Row],[Invested]]/SPX[[#This Row],[Close]]</f>
        <v>0</v>
      </c>
      <c r="J406" s="1">
        <f>SUM(I$2:I406)</f>
        <v>0</v>
      </c>
      <c r="K406" s="32">
        <f>+SPX[[#This Row],[Cumulated Shares]]*SPX[[#This Row],[Close]]</f>
        <v>0</v>
      </c>
      <c r="L406">
        <f>IF(SPX[[#This Row],[Current Value]]&gt;0,1,0)</f>
        <v>0</v>
      </c>
      <c r="M406" s="34">
        <f ca="1">IFERROR(SPX[[#This Row],[Invested]]+OFFSET(SPX[[#This Row],[Invested]],-1,,,6),0)</f>
        <v>0</v>
      </c>
    </row>
    <row r="407" spans="1:13" x14ac:dyDescent="0.25">
      <c r="A407" t="s">
        <v>6</v>
      </c>
      <c r="B407" s="37">
        <v>30590</v>
      </c>
      <c r="C407" s="1">
        <v>165.990005</v>
      </c>
      <c r="D407" s="1">
        <v>172.64999399999999</v>
      </c>
      <c r="E407" s="1">
        <v>162.86000100000001</v>
      </c>
      <c r="F407" s="1">
        <v>163.550003</v>
      </c>
      <c r="G407">
        <f>IFERROR(IF(SPX[[#This Row],[Date]]=StartMonth,InvtTime*12,IF(G406&gt;0,G406-1,0)),0)</f>
        <v>0</v>
      </c>
      <c r="H407" s="2">
        <f>IF(SPX[[#This Row],[Count]]&gt;0,ROUND(AmountPerYear/12,2),0)</f>
        <v>0</v>
      </c>
      <c r="I407" s="1">
        <f>SPX[[#This Row],[Invested]]/SPX[[#This Row],[Close]]</f>
        <v>0</v>
      </c>
      <c r="J407" s="1">
        <f>SUM(I$2:I407)</f>
        <v>0</v>
      </c>
      <c r="K407" s="32">
        <f>+SPX[[#This Row],[Cumulated Shares]]*SPX[[#This Row],[Close]]</f>
        <v>0</v>
      </c>
      <c r="L407">
        <f>IF(SPX[[#This Row],[Current Value]]&gt;0,1,0)</f>
        <v>0</v>
      </c>
      <c r="M407" s="34">
        <f ca="1">IFERROR(SPX[[#This Row],[Invested]]+OFFSET(SPX[[#This Row],[Invested]],-1,,,6),0)</f>
        <v>0</v>
      </c>
    </row>
    <row r="408" spans="1:13" x14ac:dyDescent="0.25">
      <c r="A408" t="s">
        <v>6</v>
      </c>
      <c r="B408" s="37">
        <v>30621</v>
      </c>
      <c r="C408" s="1">
        <v>163.550003</v>
      </c>
      <c r="D408" s="1">
        <v>168.070007</v>
      </c>
      <c r="E408" s="1">
        <v>161.63000500000001</v>
      </c>
      <c r="F408" s="1">
        <v>166.39999399999999</v>
      </c>
      <c r="G408">
        <f>IFERROR(IF(SPX[[#This Row],[Date]]=StartMonth,InvtTime*12,IF(G407&gt;0,G407-1,0)),0)</f>
        <v>0</v>
      </c>
      <c r="H408" s="2">
        <f>IF(SPX[[#This Row],[Count]]&gt;0,ROUND(AmountPerYear/12,2),0)</f>
        <v>0</v>
      </c>
      <c r="I408" s="1">
        <f>SPX[[#This Row],[Invested]]/SPX[[#This Row],[Close]]</f>
        <v>0</v>
      </c>
      <c r="J408" s="1">
        <f>SUM(I$2:I408)</f>
        <v>0</v>
      </c>
      <c r="K408" s="32">
        <f>+SPX[[#This Row],[Cumulated Shares]]*SPX[[#This Row],[Close]]</f>
        <v>0</v>
      </c>
      <c r="L408">
        <f>IF(SPX[[#This Row],[Current Value]]&gt;0,1,0)</f>
        <v>0</v>
      </c>
      <c r="M408" s="34">
        <f ca="1">IFERROR(SPX[[#This Row],[Invested]]+OFFSET(SPX[[#This Row],[Invested]],-1,,,6),0)</f>
        <v>0</v>
      </c>
    </row>
    <row r="409" spans="1:13" x14ac:dyDescent="0.25">
      <c r="A409" t="s">
        <v>6</v>
      </c>
      <c r="B409" s="37">
        <v>30651</v>
      </c>
      <c r="C409" s="1">
        <v>166.36999499999999</v>
      </c>
      <c r="D409" s="1">
        <v>166.770004</v>
      </c>
      <c r="E409" s="1">
        <v>161.58000200000001</v>
      </c>
      <c r="F409" s="1">
        <v>164.929993</v>
      </c>
      <c r="G409">
        <f>IFERROR(IF(SPX[[#This Row],[Date]]=StartMonth,InvtTime*12,IF(G408&gt;0,G408-1,0)),0)</f>
        <v>0</v>
      </c>
      <c r="H409" s="2">
        <f>IF(SPX[[#This Row],[Count]]&gt;0,ROUND(AmountPerYear/12,2),0)</f>
        <v>0</v>
      </c>
      <c r="I409" s="1">
        <f>SPX[[#This Row],[Invested]]/SPX[[#This Row],[Close]]</f>
        <v>0</v>
      </c>
      <c r="J409" s="1">
        <f>SUM(I$2:I409)</f>
        <v>0</v>
      </c>
      <c r="K409" s="32">
        <f>+SPX[[#This Row],[Cumulated Shares]]*SPX[[#This Row],[Close]]</f>
        <v>0</v>
      </c>
      <c r="L409">
        <f>IF(SPX[[#This Row],[Current Value]]&gt;0,1,0)</f>
        <v>0</v>
      </c>
      <c r="M409" s="34">
        <f ca="1">IFERROR(SPX[[#This Row],[Invested]]+OFFSET(SPX[[#This Row],[Invested]],-1,,,6),0)</f>
        <v>0</v>
      </c>
    </row>
    <row r="410" spans="1:13" x14ac:dyDescent="0.25">
      <c r="A410" t="s">
        <v>6</v>
      </c>
      <c r="B410" s="37">
        <v>30682</v>
      </c>
      <c r="C410" s="1">
        <v>164.929993</v>
      </c>
      <c r="D410" s="1">
        <v>169.53999300000001</v>
      </c>
      <c r="E410" s="1">
        <v>162.029999</v>
      </c>
      <c r="F410" s="1">
        <v>163.41000399999999</v>
      </c>
      <c r="G410">
        <f>IFERROR(IF(SPX[[#This Row],[Date]]=StartMonth,InvtTime*12,IF(G409&gt;0,G409-1,0)),0)</f>
        <v>0</v>
      </c>
      <c r="H410" s="2">
        <f>IF(SPX[[#This Row],[Count]]&gt;0,ROUND(AmountPerYear/12,2),0)</f>
        <v>0</v>
      </c>
      <c r="I410" s="1">
        <f>SPX[[#This Row],[Invested]]/SPX[[#This Row],[Close]]</f>
        <v>0</v>
      </c>
      <c r="J410" s="1">
        <f>SUM(I$2:I410)</f>
        <v>0</v>
      </c>
      <c r="K410" s="32">
        <f>+SPX[[#This Row],[Cumulated Shares]]*SPX[[#This Row],[Close]]</f>
        <v>0</v>
      </c>
      <c r="L410">
        <f>IF(SPX[[#This Row],[Current Value]]&gt;0,1,0)</f>
        <v>0</v>
      </c>
      <c r="M410" s="34">
        <f ca="1">IFERROR(SPX[[#This Row],[Invested]]+OFFSET(SPX[[#This Row],[Invested]],-1,,,6),0)</f>
        <v>0</v>
      </c>
    </row>
    <row r="411" spans="1:13" x14ac:dyDescent="0.25">
      <c r="A411" t="s">
        <v>6</v>
      </c>
      <c r="B411" s="37">
        <v>30713</v>
      </c>
      <c r="C411" s="1">
        <v>163.41000399999999</v>
      </c>
      <c r="D411" s="1">
        <v>164</v>
      </c>
      <c r="E411" s="1">
        <v>152.13000500000001</v>
      </c>
      <c r="F411" s="1">
        <v>157.05999800000001</v>
      </c>
      <c r="G411">
        <f>IFERROR(IF(SPX[[#This Row],[Date]]=StartMonth,InvtTime*12,IF(G410&gt;0,G410-1,0)),0)</f>
        <v>0</v>
      </c>
      <c r="H411" s="2">
        <f>IF(SPX[[#This Row],[Count]]&gt;0,ROUND(AmountPerYear/12,2),0)</f>
        <v>0</v>
      </c>
      <c r="I411" s="1">
        <f>SPX[[#This Row],[Invested]]/SPX[[#This Row],[Close]]</f>
        <v>0</v>
      </c>
      <c r="J411" s="1">
        <f>SUM(I$2:I411)</f>
        <v>0</v>
      </c>
      <c r="K411" s="32">
        <f>+SPX[[#This Row],[Cumulated Shares]]*SPX[[#This Row],[Close]]</f>
        <v>0</v>
      </c>
      <c r="L411">
        <f>IF(SPX[[#This Row],[Current Value]]&gt;0,1,0)</f>
        <v>0</v>
      </c>
      <c r="M411" s="34">
        <f ca="1">IFERROR(SPX[[#This Row],[Invested]]+OFFSET(SPX[[#This Row],[Invested]],-1,,,6),0)</f>
        <v>0</v>
      </c>
    </row>
    <row r="412" spans="1:13" x14ac:dyDescent="0.25">
      <c r="A412" t="s">
        <v>6</v>
      </c>
      <c r="B412" s="37">
        <v>30742</v>
      </c>
      <c r="C412" s="1">
        <v>157.05999800000001</v>
      </c>
      <c r="D412" s="1">
        <v>160.46000699999999</v>
      </c>
      <c r="E412" s="1">
        <v>153.770004</v>
      </c>
      <c r="F412" s="1">
        <v>159.179993</v>
      </c>
      <c r="G412">
        <f>IFERROR(IF(SPX[[#This Row],[Date]]=StartMonth,InvtTime*12,IF(G411&gt;0,G411-1,0)),0)</f>
        <v>0</v>
      </c>
      <c r="H412" s="2">
        <f>IF(SPX[[#This Row],[Count]]&gt;0,ROUND(AmountPerYear/12,2),0)</f>
        <v>0</v>
      </c>
      <c r="I412" s="1">
        <f>SPX[[#This Row],[Invested]]/SPX[[#This Row],[Close]]</f>
        <v>0</v>
      </c>
      <c r="J412" s="1">
        <f>SUM(I$2:I412)</f>
        <v>0</v>
      </c>
      <c r="K412" s="32">
        <f>+SPX[[#This Row],[Cumulated Shares]]*SPX[[#This Row],[Close]]</f>
        <v>0</v>
      </c>
      <c r="L412">
        <f>IF(SPX[[#This Row],[Current Value]]&gt;0,1,0)</f>
        <v>0</v>
      </c>
      <c r="M412" s="34">
        <f ca="1">IFERROR(SPX[[#This Row],[Invested]]+OFFSET(SPX[[#This Row],[Invested]],-1,,,6),0)</f>
        <v>0</v>
      </c>
    </row>
    <row r="413" spans="1:13" x14ac:dyDescent="0.25">
      <c r="A413" t="s">
        <v>6</v>
      </c>
      <c r="B413" s="37">
        <v>30773</v>
      </c>
      <c r="C413" s="1">
        <v>159.179993</v>
      </c>
      <c r="D413" s="1">
        <v>160.69000199999999</v>
      </c>
      <c r="E413" s="1">
        <v>154.11999499999999</v>
      </c>
      <c r="F413" s="1">
        <v>160.050003</v>
      </c>
      <c r="G413">
        <f>IFERROR(IF(SPX[[#This Row],[Date]]=StartMonth,InvtTime*12,IF(G412&gt;0,G412-1,0)),0)</f>
        <v>0</v>
      </c>
      <c r="H413" s="2">
        <f>IF(SPX[[#This Row],[Count]]&gt;0,ROUND(AmountPerYear/12,2),0)</f>
        <v>0</v>
      </c>
      <c r="I413" s="1">
        <f>SPX[[#This Row],[Invested]]/SPX[[#This Row],[Close]]</f>
        <v>0</v>
      </c>
      <c r="J413" s="1">
        <f>SUM(I$2:I413)</f>
        <v>0</v>
      </c>
      <c r="K413" s="32">
        <f>+SPX[[#This Row],[Cumulated Shares]]*SPX[[#This Row],[Close]]</f>
        <v>0</v>
      </c>
      <c r="L413">
        <f>IF(SPX[[#This Row],[Current Value]]&gt;0,1,0)</f>
        <v>0</v>
      </c>
      <c r="M413" s="34">
        <f ca="1">IFERROR(SPX[[#This Row],[Invested]]+OFFSET(SPX[[#This Row],[Invested]],-1,,,6),0)</f>
        <v>0</v>
      </c>
    </row>
    <row r="414" spans="1:13" x14ac:dyDescent="0.25">
      <c r="A414" t="s">
        <v>6</v>
      </c>
      <c r="B414" s="37">
        <v>30803</v>
      </c>
      <c r="C414" s="1">
        <v>160.050003</v>
      </c>
      <c r="D414" s="1">
        <v>162.11000100000001</v>
      </c>
      <c r="E414" s="1">
        <v>148.679993</v>
      </c>
      <c r="F414" s="1">
        <v>150.550003</v>
      </c>
      <c r="G414">
        <f>IFERROR(IF(SPX[[#This Row],[Date]]=StartMonth,InvtTime*12,IF(G413&gt;0,G413-1,0)),0)</f>
        <v>0</v>
      </c>
      <c r="H414" s="2">
        <f>IF(SPX[[#This Row],[Count]]&gt;0,ROUND(AmountPerYear/12,2),0)</f>
        <v>0</v>
      </c>
      <c r="I414" s="1">
        <f>SPX[[#This Row],[Invested]]/SPX[[#This Row],[Close]]</f>
        <v>0</v>
      </c>
      <c r="J414" s="1">
        <f>SUM(I$2:I414)</f>
        <v>0</v>
      </c>
      <c r="K414" s="32">
        <f>+SPX[[#This Row],[Cumulated Shares]]*SPX[[#This Row],[Close]]</f>
        <v>0</v>
      </c>
      <c r="L414">
        <f>IF(SPX[[#This Row],[Current Value]]&gt;0,1,0)</f>
        <v>0</v>
      </c>
      <c r="M414" s="34">
        <f ca="1">IFERROR(SPX[[#This Row],[Invested]]+OFFSET(SPX[[#This Row],[Invested]],-1,,,6),0)</f>
        <v>0</v>
      </c>
    </row>
    <row r="415" spans="1:13" x14ac:dyDescent="0.25">
      <c r="A415" t="s">
        <v>6</v>
      </c>
      <c r="B415" s="37">
        <v>30834</v>
      </c>
      <c r="C415" s="1">
        <v>150.550003</v>
      </c>
      <c r="D415" s="1">
        <v>155.63999899999999</v>
      </c>
      <c r="E415" s="1">
        <v>148.529999</v>
      </c>
      <c r="F415" s="1">
        <v>153.179993</v>
      </c>
      <c r="G415">
        <f>IFERROR(IF(SPX[[#This Row],[Date]]=StartMonth,InvtTime*12,IF(G414&gt;0,G414-1,0)),0)</f>
        <v>0</v>
      </c>
      <c r="H415" s="2">
        <f>IF(SPX[[#This Row],[Count]]&gt;0,ROUND(AmountPerYear/12,2),0)</f>
        <v>0</v>
      </c>
      <c r="I415" s="1">
        <f>SPX[[#This Row],[Invested]]/SPX[[#This Row],[Close]]</f>
        <v>0</v>
      </c>
      <c r="J415" s="1">
        <f>SUM(I$2:I415)</f>
        <v>0</v>
      </c>
      <c r="K415" s="32">
        <f>+SPX[[#This Row],[Cumulated Shares]]*SPX[[#This Row],[Close]]</f>
        <v>0</v>
      </c>
      <c r="L415">
        <f>IF(SPX[[#This Row],[Current Value]]&gt;0,1,0)</f>
        <v>0</v>
      </c>
      <c r="M415" s="34">
        <f ca="1">IFERROR(SPX[[#This Row],[Invested]]+OFFSET(SPX[[#This Row],[Invested]],-1,,,6),0)</f>
        <v>0</v>
      </c>
    </row>
    <row r="416" spans="1:13" x14ac:dyDescent="0.25">
      <c r="A416" t="s">
        <v>6</v>
      </c>
      <c r="B416" s="37">
        <v>30864</v>
      </c>
      <c r="C416" s="1">
        <v>153.16000399999999</v>
      </c>
      <c r="D416" s="1">
        <v>153.86999499999999</v>
      </c>
      <c r="E416" s="1">
        <v>147.259995</v>
      </c>
      <c r="F416" s="1">
        <v>150.66000399999999</v>
      </c>
      <c r="G416">
        <f>IFERROR(IF(SPX[[#This Row],[Date]]=StartMonth,InvtTime*12,IF(G415&gt;0,G415-1,0)),0)</f>
        <v>0</v>
      </c>
      <c r="H416" s="2">
        <f>IF(SPX[[#This Row],[Count]]&gt;0,ROUND(AmountPerYear/12,2),0)</f>
        <v>0</v>
      </c>
      <c r="I416" s="1">
        <f>SPX[[#This Row],[Invested]]/SPX[[#This Row],[Close]]</f>
        <v>0</v>
      </c>
      <c r="J416" s="1">
        <f>SUM(I$2:I416)</f>
        <v>0</v>
      </c>
      <c r="K416" s="32">
        <f>+SPX[[#This Row],[Cumulated Shares]]*SPX[[#This Row],[Close]]</f>
        <v>0</v>
      </c>
      <c r="L416">
        <f>IF(SPX[[#This Row],[Current Value]]&gt;0,1,0)</f>
        <v>0</v>
      </c>
      <c r="M416" s="34">
        <f ca="1">IFERROR(SPX[[#This Row],[Invested]]+OFFSET(SPX[[#This Row],[Invested]],-1,,,6),0)</f>
        <v>0</v>
      </c>
    </row>
    <row r="417" spans="1:13" x14ac:dyDescent="0.25">
      <c r="A417" t="s">
        <v>6</v>
      </c>
      <c r="B417" s="37">
        <v>30895</v>
      </c>
      <c r="C417" s="1">
        <v>150.66000399999999</v>
      </c>
      <c r="D417" s="1">
        <v>168.800003</v>
      </c>
      <c r="E417" s="1">
        <v>150.66000399999999</v>
      </c>
      <c r="F417" s="1">
        <v>166.679993</v>
      </c>
      <c r="G417">
        <f>IFERROR(IF(SPX[[#This Row],[Date]]=StartMonth,InvtTime*12,IF(G416&gt;0,G416-1,0)),0)</f>
        <v>0</v>
      </c>
      <c r="H417" s="2">
        <f>IF(SPX[[#This Row],[Count]]&gt;0,ROUND(AmountPerYear/12,2),0)</f>
        <v>0</v>
      </c>
      <c r="I417" s="1">
        <f>SPX[[#This Row],[Invested]]/SPX[[#This Row],[Close]]</f>
        <v>0</v>
      </c>
      <c r="J417" s="1">
        <f>SUM(I$2:I417)</f>
        <v>0</v>
      </c>
      <c r="K417" s="32">
        <f>+SPX[[#This Row],[Cumulated Shares]]*SPX[[#This Row],[Close]]</f>
        <v>0</v>
      </c>
      <c r="L417">
        <f>IF(SPX[[#This Row],[Current Value]]&gt;0,1,0)</f>
        <v>0</v>
      </c>
      <c r="M417" s="34">
        <f ca="1">IFERROR(SPX[[#This Row],[Invested]]+OFFSET(SPX[[#This Row],[Invested]],-1,,,6),0)</f>
        <v>0</v>
      </c>
    </row>
    <row r="418" spans="1:13" x14ac:dyDescent="0.25">
      <c r="A418" t="s">
        <v>6</v>
      </c>
      <c r="B418" s="37">
        <v>30926</v>
      </c>
      <c r="C418" s="1">
        <v>166.679993</v>
      </c>
      <c r="D418" s="1">
        <v>169.64999399999999</v>
      </c>
      <c r="E418" s="1">
        <v>163.05999800000001</v>
      </c>
      <c r="F418" s="1">
        <v>166.10000600000001</v>
      </c>
      <c r="G418">
        <f>IFERROR(IF(SPX[[#This Row],[Date]]=StartMonth,InvtTime*12,IF(G417&gt;0,G417-1,0)),0)</f>
        <v>0</v>
      </c>
      <c r="H418" s="2">
        <f>IF(SPX[[#This Row],[Count]]&gt;0,ROUND(AmountPerYear/12,2),0)</f>
        <v>0</v>
      </c>
      <c r="I418" s="1">
        <f>SPX[[#This Row],[Invested]]/SPX[[#This Row],[Close]]</f>
        <v>0</v>
      </c>
      <c r="J418" s="1">
        <f>SUM(I$2:I418)</f>
        <v>0</v>
      </c>
      <c r="K418" s="32">
        <f>+SPX[[#This Row],[Cumulated Shares]]*SPX[[#This Row],[Close]]</f>
        <v>0</v>
      </c>
      <c r="L418">
        <f>IF(SPX[[#This Row],[Current Value]]&gt;0,1,0)</f>
        <v>0</v>
      </c>
      <c r="M418" s="34">
        <f ca="1">IFERROR(SPX[[#This Row],[Invested]]+OFFSET(SPX[[#This Row],[Invested]],-1,,,6),0)</f>
        <v>0</v>
      </c>
    </row>
    <row r="419" spans="1:13" x14ac:dyDescent="0.25">
      <c r="A419" t="s">
        <v>6</v>
      </c>
      <c r="B419" s="37">
        <v>30956</v>
      </c>
      <c r="C419" s="1">
        <v>166.10000600000001</v>
      </c>
      <c r="D419" s="1">
        <v>169.61999499999999</v>
      </c>
      <c r="E419" s="1">
        <v>160.020004</v>
      </c>
      <c r="F419" s="1">
        <v>166.08999600000001</v>
      </c>
      <c r="G419">
        <f>IFERROR(IF(SPX[[#This Row],[Date]]=StartMonth,InvtTime*12,IF(G418&gt;0,G418-1,0)),0)</f>
        <v>0</v>
      </c>
      <c r="H419" s="2">
        <f>IF(SPX[[#This Row],[Count]]&gt;0,ROUND(AmountPerYear/12,2),0)</f>
        <v>0</v>
      </c>
      <c r="I419" s="1">
        <f>SPX[[#This Row],[Invested]]/SPX[[#This Row],[Close]]</f>
        <v>0</v>
      </c>
      <c r="J419" s="1">
        <f>SUM(I$2:I419)</f>
        <v>0</v>
      </c>
      <c r="K419" s="32">
        <f>+SPX[[#This Row],[Cumulated Shares]]*SPX[[#This Row],[Close]]</f>
        <v>0</v>
      </c>
      <c r="L419">
        <f>IF(SPX[[#This Row],[Current Value]]&gt;0,1,0)</f>
        <v>0</v>
      </c>
      <c r="M419" s="34">
        <f ca="1">IFERROR(SPX[[#This Row],[Invested]]+OFFSET(SPX[[#This Row],[Invested]],-1,,,6),0)</f>
        <v>0</v>
      </c>
    </row>
    <row r="420" spans="1:13" x14ac:dyDescent="0.25">
      <c r="A420" t="s">
        <v>6</v>
      </c>
      <c r="B420" s="37">
        <v>30987</v>
      </c>
      <c r="C420" s="1">
        <v>166.08999600000001</v>
      </c>
      <c r="D420" s="1">
        <v>170.41000399999999</v>
      </c>
      <c r="E420" s="1">
        <v>162.990005</v>
      </c>
      <c r="F420" s="1">
        <v>163.58000200000001</v>
      </c>
      <c r="G420">
        <f>IFERROR(IF(SPX[[#This Row],[Date]]=StartMonth,InvtTime*12,IF(G419&gt;0,G419-1,0)),0)</f>
        <v>0</v>
      </c>
      <c r="H420" s="2">
        <f>IF(SPX[[#This Row],[Count]]&gt;0,ROUND(AmountPerYear/12,2),0)</f>
        <v>0</v>
      </c>
      <c r="I420" s="1">
        <f>SPX[[#This Row],[Invested]]/SPX[[#This Row],[Close]]</f>
        <v>0</v>
      </c>
      <c r="J420" s="1">
        <f>SUM(I$2:I420)</f>
        <v>0</v>
      </c>
      <c r="K420" s="32">
        <f>+SPX[[#This Row],[Cumulated Shares]]*SPX[[#This Row],[Close]]</f>
        <v>0</v>
      </c>
      <c r="L420">
        <f>IF(SPX[[#This Row],[Current Value]]&gt;0,1,0)</f>
        <v>0</v>
      </c>
      <c r="M420" s="34">
        <f ca="1">IFERROR(SPX[[#This Row],[Invested]]+OFFSET(SPX[[#This Row],[Invested]],-1,,,6),0)</f>
        <v>0</v>
      </c>
    </row>
    <row r="421" spans="1:13" x14ac:dyDescent="0.25">
      <c r="A421" t="s">
        <v>6</v>
      </c>
      <c r="B421" s="37">
        <v>31017</v>
      </c>
      <c r="C421" s="1">
        <v>163.58000200000001</v>
      </c>
      <c r="D421" s="1">
        <v>169.029999</v>
      </c>
      <c r="E421" s="1">
        <v>161.53999300000001</v>
      </c>
      <c r="F421" s="1">
        <v>167.240005</v>
      </c>
      <c r="G421">
        <f>IFERROR(IF(SPX[[#This Row],[Date]]=StartMonth,InvtTime*12,IF(G420&gt;0,G420-1,0)),0)</f>
        <v>0</v>
      </c>
      <c r="H421" s="2">
        <f>IF(SPX[[#This Row],[Count]]&gt;0,ROUND(AmountPerYear/12,2),0)</f>
        <v>0</v>
      </c>
      <c r="I421" s="1">
        <f>SPX[[#This Row],[Invested]]/SPX[[#This Row],[Close]]</f>
        <v>0</v>
      </c>
      <c r="J421" s="1">
        <f>SUM(I$2:I421)</f>
        <v>0</v>
      </c>
      <c r="K421" s="32">
        <f>+SPX[[#This Row],[Cumulated Shares]]*SPX[[#This Row],[Close]]</f>
        <v>0</v>
      </c>
      <c r="L421">
        <f>IF(SPX[[#This Row],[Current Value]]&gt;0,1,0)</f>
        <v>0</v>
      </c>
      <c r="M421" s="34">
        <f ca="1">IFERROR(SPX[[#This Row],[Invested]]+OFFSET(SPX[[#This Row],[Invested]],-1,,,6),0)</f>
        <v>0</v>
      </c>
    </row>
    <row r="422" spans="1:13" x14ac:dyDescent="0.25">
      <c r="A422" t="s">
        <v>6</v>
      </c>
      <c r="B422" s="37">
        <v>31048</v>
      </c>
      <c r="C422" s="1">
        <v>167.199997</v>
      </c>
      <c r="D422" s="1">
        <v>180.270004</v>
      </c>
      <c r="E422" s="1">
        <v>163.36000100000001</v>
      </c>
      <c r="F422" s="1">
        <v>179.63000500000001</v>
      </c>
      <c r="G422">
        <f>IFERROR(IF(SPX[[#This Row],[Date]]=StartMonth,InvtTime*12,IF(G421&gt;0,G421-1,0)),0)</f>
        <v>0</v>
      </c>
      <c r="H422" s="2">
        <f>IF(SPX[[#This Row],[Count]]&gt;0,ROUND(AmountPerYear/12,2),0)</f>
        <v>0</v>
      </c>
      <c r="I422" s="1">
        <f>SPX[[#This Row],[Invested]]/SPX[[#This Row],[Close]]</f>
        <v>0</v>
      </c>
      <c r="J422" s="1">
        <f>SUM(I$2:I422)</f>
        <v>0</v>
      </c>
      <c r="K422" s="32">
        <f>+SPX[[#This Row],[Cumulated Shares]]*SPX[[#This Row],[Close]]</f>
        <v>0</v>
      </c>
      <c r="L422">
        <f>IF(SPX[[#This Row],[Current Value]]&gt;0,1,0)</f>
        <v>0</v>
      </c>
      <c r="M422" s="34">
        <f ca="1">IFERROR(SPX[[#This Row],[Invested]]+OFFSET(SPX[[#This Row],[Invested]],-1,,,6),0)</f>
        <v>0</v>
      </c>
    </row>
    <row r="423" spans="1:13" x14ac:dyDescent="0.25">
      <c r="A423" t="s">
        <v>6</v>
      </c>
      <c r="B423" s="37">
        <v>31079</v>
      </c>
      <c r="C423" s="1">
        <v>179.63000500000001</v>
      </c>
      <c r="D423" s="1">
        <v>183.949997</v>
      </c>
      <c r="E423" s="1">
        <v>177.75</v>
      </c>
      <c r="F423" s="1">
        <v>181.179993</v>
      </c>
      <c r="G423">
        <f>IFERROR(IF(SPX[[#This Row],[Date]]=StartMonth,InvtTime*12,IF(G422&gt;0,G422-1,0)),0)</f>
        <v>0</v>
      </c>
      <c r="H423" s="2">
        <f>IF(SPX[[#This Row],[Count]]&gt;0,ROUND(AmountPerYear/12,2),0)</f>
        <v>0</v>
      </c>
      <c r="I423" s="1">
        <f>SPX[[#This Row],[Invested]]/SPX[[#This Row],[Close]]</f>
        <v>0</v>
      </c>
      <c r="J423" s="1">
        <f>SUM(I$2:I423)</f>
        <v>0</v>
      </c>
      <c r="K423" s="32">
        <f>+SPX[[#This Row],[Cumulated Shares]]*SPX[[#This Row],[Close]]</f>
        <v>0</v>
      </c>
      <c r="L423">
        <f>IF(SPX[[#This Row],[Current Value]]&gt;0,1,0)</f>
        <v>0</v>
      </c>
      <c r="M423" s="34">
        <f ca="1">IFERROR(SPX[[#This Row],[Invested]]+OFFSET(SPX[[#This Row],[Invested]],-1,,,6),0)</f>
        <v>0</v>
      </c>
    </row>
    <row r="424" spans="1:13" x14ac:dyDescent="0.25">
      <c r="A424" t="s">
        <v>6</v>
      </c>
      <c r="B424" s="37">
        <v>31107</v>
      </c>
      <c r="C424" s="1">
        <v>181.179993</v>
      </c>
      <c r="D424" s="1">
        <v>183.88999899999999</v>
      </c>
      <c r="E424" s="1">
        <v>176.529999</v>
      </c>
      <c r="F424" s="1">
        <v>180.66000399999999</v>
      </c>
      <c r="G424">
        <f>IFERROR(IF(SPX[[#This Row],[Date]]=StartMonth,InvtTime*12,IF(G423&gt;0,G423-1,0)),0)</f>
        <v>0</v>
      </c>
      <c r="H424" s="2">
        <f>IF(SPX[[#This Row],[Count]]&gt;0,ROUND(AmountPerYear/12,2),0)</f>
        <v>0</v>
      </c>
      <c r="I424" s="1">
        <f>SPX[[#This Row],[Invested]]/SPX[[#This Row],[Close]]</f>
        <v>0</v>
      </c>
      <c r="J424" s="1">
        <f>SUM(I$2:I424)</f>
        <v>0</v>
      </c>
      <c r="K424" s="32">
        <f>+SPX[[#This Row],[Cumulated Shares]]*SPX[[#This Row],[Close]]</f>
        <v>0</v>
      </c>
      <c r="L424">
        <f>IF(SPX[[#This Row],[Current Value]]&gt;0,1,0)</f>
        <v>0</v>
      </c>
      <c r="M424" s="34">
        <f ca="1">IFERROR(SPX[[#This Row],[Invested]]+OFFSET(SPX[[#This Row],[Invested]],-1,,,6),0)</f>
        <v>0</v>
      </c>
    </row>
    <row r="425" spans="1:13" x14ac:dyDescent="0.25">
      <c r="A425" t="s">
        <v>6</v>
      </c>
      <c r="B425" s="37">
        <v>31138</v>
      </c>
      <c r="C425" s="1">
        <v>180.66000399999999</v>
      </c>
      <c r="D425" s="1">
        <v>183.61000100000001</v>
      </c>
      <c r="E425" s="1">
        <v>177.86000100000001</v>
      </c>
      <c r="F425" s="1">
        <v>179.83000200000001</v>
      </c>
      <c r="G425">
        <f>IFERROR(IF(SPX[[#This Row],[Date]]=StartMonth,InvtTime*12,IF(G424&gt;0,G424-1,0)),0)</f>
        <v>0</v>
      </c>
      <c r="H425" s="2">
        <f>IF(SPX[[#This Row],[Count]]&gt;0,ROUND(AmountPerYear/12,2),0)</f>
        <v>0</v>
      </c>
      <c r="I425" s="1">
        <f>SPX[[#This Row],[Invested]]/SPX[[#This Row],[Close]]</f>
        <v>0</v>
      </c>
      <c r="J425" s="1">
        <f>SUM(I$2:I425)</f>
        <v>0</v>
      </c>
      <c r="K425" s="32">
        <f>+SPX[[#This Row],[Cumulated Shares]]*SPX[[#This Row],[Close]]</f>
        <v>0</v>
      </c>
      <c r="L425">
        <f>IF(SPX[[#This Row],[Current Value]]&gt;0,1,0)</f>
        <v>0</v>
      </c>
      <c r="M425" s="34">
        <f ca="1">IFERROR(SPX[[#This Row],[Invested]]+OFFSET(SPX[[#This Row],[Invested]],-1,,,6),0)</f>
        <v>0</v>
      </c>
    </row>
    <row r="426" spans="1:13" x14ac:dyDescent="0.25">
      <c r="A426" t="s">
        <v>6</v>
      </c>
      <c r="B426" s="37">
        <v>31168</v>
      </c>
      <c r="C426" s="1">
        <v>179.83000200000001</v>
      </c>
      <c r="D426" s="1">
        <v>189.979996</v>
      </c>
      <c r="E426" s="1">
        <v>178.35000600000001</v>
      </c>
      <c r="F426" s="1">
        <v>189.550003</v>
      </c>
      <c r="G426">
        <f>IFERROR(IF(SPX[[#This Row],[Date]]=StartMonth,InvtTime*12,IF(G425&gt;0,G425-1,0)),0)</f>
        <v>0</v>
      </c>
      <c r="H426" s="2">
        <f>IF(SPX[[#This Row],[Count]]&gt;0,ROUND(AmountPerYear/12,2),0)</f>
        <v>0</v>
      </c>
      <c r="I426" s="1">
        <f>SPX[[#This Row],[Invested]]/SPX[[#This Row],[Close]]</f>
        <v>0</v>
      </c>
      <c r="J426" s="1">
        <f>SUM(I$2:I426)</f>
        <v>0</v>
      </c>
      <c r="K426" s="32">
        <f>+SPX[[#This Row],[Cumulated Shares]]*SPX[[#This Row],[Close]]</f>
        <v>0</v>
      </c>
      <c r="L426">
        <f>IF(SPX[[#This Row],[Current Value]]&gt;0,1,0)</f>
        <v>0</v>
      </c>
      <c r="M426" s="34">
        <f ca="1">IFERROR(SPX[[#This Row],[Invested]]+OFFSET(SPX[[#This Row],[Invested]],-1,,,6),0)</f>
        <v>0</v>
      </c>
    </row>
    <row r="427" spans="1:13" x14ac:dyDescent="0.25">
      <c r="A427" t="s">
        <v>6</v>
      </c>
      <c r="B427" s="37">
        <v>31199</v>
      </c>
      <c r="C427" s="1">
        <v>189.550003</v>
      </c>
      <c r="D427" s="1">
        <v>191.85000600000001</v>
      </c>
      <c r="E427" s="1">
        <v>185.029999</v>
      </c>
      <c r="F427" s="1">
        <v>191.85000600000001</v>
      </c>
      <c r="G427">
        <f>IFERROR(IF(SPX[[#This Row],[Date]]=StartMonth,InvtTime*12,IF(G426&gt;0,G426-1,0)),0)</f>
        <v>0</v>
      </c>
      <c r="H427" s="2">
        <f>IF(SPX[[#This Row],[Count]]&gt;0,ROUND(AmountPerYear/12,2),0)</f>
        <v>0</v>
      </c>
      <c r="I427" s="1">
        <f>SPX[[#This Row],[Invested]]/SPX[[#This Row],[Close]]</f>
        <v>0</v>
      </c>
      <c r="J427" s="1">
        <f>SUM(I$2:I427)</f>
        <v>0</v>
      </c>
      <c r="K427" s="32">
        <f>+SPX[[#This Row],[Cumulated Shares]]*SPX[[#This Row],[Close]]</f>
        <v>0</v>
      </c>
      <c r="L427">
        <f>IF(SPX[[#This Row],[Current Value]]&gt;0,1,0)</f>
        <v>0</v>
      </c>
      <c r="M427" s="34">
        <f ca="1">IFERROR(SPX[[#This Row],[Invested]]+OFFSET(SPX[[#This Row],[Invested]],-1,,,6),0)</f>
        <v>0</v>
      </c>
    </row>
    <row r="428" spans="1:13" x14ac:dyDescent="0.25">
      <c r="A428" t="s">
        <v>6</v>
      </c>
      <c r="B428" s="37">
        <v>31229</v>
      </c>
      <c r="C428" s="1">
        <v>191.85000600000001</v>
      </c>
      <c r="D428" s="1">
        <v>196.070007</v>
      </c>
      <c r="E428" s="1">
        <v>189.300003</v>
      </c>
      <c r="F428" s="1">
        <v>190.91999799999999</v>
      </c>
      <c r="G428">
        <f>IFERROR(IF(SPX[[#This Row],[Date]]=StartMonth,InvtTime*12,IF(G427&gt;0,G427-1,0)),0)</f>
        <v>0</v>
      </c>
      <c r="H428" s="2">
        <f>IF(SPX[[#This Row],[Count]]&gt;0,ROUND(AmountPerYear/12,2),0)</f>
        <v>0</v>
      </c>
      <c r="I428" s="1">
        <f>SPX[[#This Row],[Invested]]/SPX[[#This Row],[Close]]</f>
        <v>0</v>
      </c>
      <c r="J428" s="1">
        <f>SUM(I$2:I428)</f>
        <v>0</v>
      </c>
      <c r="K428" s="32">
        <f>+SPX[[#This Row],[Cumulated Shares]]*SPX[[#This Row],[Close]]</f>
        <v>0</v>
      </c>
      <c r="L428">
        <f>IF(SPX[[#This Row],[Current Value]]&gt;0,1,0)</f>
        <v>0</v>
      </c>
      <c r="M428" s="34">
        <f ca="1">IFERROR(SPX[[#This Row],[Invested]]+OFFSET(SPX[[#This Row],[Invested]],-1,,,6),0)</f>
        <v>0</v>
      </c>
    </row>
    <row r="429" spans="1:13" x14ac:dyDescent="0.25">
      <c r="A429" t="s">
        <v>6</v>
      </c>
      <c r="B429" s="37">
        <v>31260</v>
      </c>
      <c r="C429" s="1">
        <v>190.91999799999999</v>
      </c>
      <c r="D429" s="1">
        <v>192.16999799999999</v>
      </c>
      <c r="E429" s="1">
        <v>186.10000600000001</v>
      </c>
      <c r="F429" s="1">
        <v>188.63000500000001</v>
      </c>
      <c r="G429">
        <f>IFERROR(IF(SPX[[#This Row],[Date]]=StartMonth,InvtTime*12,IF(G428&gt;0,G428-1,0)),0)</f>
        <v>0</v>
      </c>
      <c r="H429" s="2">
        <f>IF(SPX[[#This Row],[Count]]&gt;0,ROUND(AmountPerYear/12,2),0)</f>
        <v>0</v>
      </c>
      <c r="I429" s="1">
        <f>SPX[[#This Row],[Invested]]/SPX[[#This Row],[Close]]</f>
        <v>0</v>
      </c>
      <c r="J429" s="1">
        <f>SUM(I$2:I429)</f>
        <v>0</v>
      </c>
      <c r="K429" s="32">
        <f>+SPX[[#This Row],[Cumulated Shares]]*SPX[[#This Row],[Close]]</f>
        <v>0</v>
      </c>
      <c r="L429">
        <f>IF(SPX[[#This Row],[Current Value]]&gt;0,1,0)</f>
        <v>0</v>
      </c>
      <c r="M429" s="34">
        <f ca="1">IFERROR(SPX[[#This Row],[Invested]]+OFFSET(SPX[[#This Row],[Invested]],-1,,,6),0)</f>
        <v>0</v>
      </c>
    </row>
    <row r="430" spans="1:13" x14ac:dyDescent="0.25">
      <c r="A430" t="s">
        <v>6</v>
      </c>
      <c r="B430" s="37">
        <v>31291</v>
      </c>
      <c r="C430" s="1">
        <v>188.63000500000001</v>
      </c>
      <c r="D430" s="1">
        <v>188.800003</v>
      </c>
      <c r="E430" s="1">
        <v>179.449997</v>
      </c>
      <c r="F430" s="1">
        <v>182.08000200000001</v>
      </c>
      <c r="G430">
        <f>IFERROR(IF(SPX[[#This Row],[Date]]=StartMonth,InvtTime*12,IF(G429&gt;0,G429-1,0)),0)</f>
        <v>0</v>
      </c>
      <c r="H430" s="2">
        <f>IF(SPX[[#This Row],[Count]]&gt;0,ROUND(AmountPerYear/12,2),0)</f>
        <v>0</v>
      </c>
      <c r="I430" s="1">
        <f>SPX[[#This Row],[Invested]]/SPX[[#This Row],[Close]]</f>
        <v>0</v>
      </c>
      <c r="J430" s="1">
        <f>SUM(I$2:I430)</f>
        <v>0</v>
      </c>
      <c r="K430" s="32">
        <f>+SPX[[#This Row],[Cumulated Shares]]*SPX[[#This Row],[Close]]</f>
        <v>0</v>
      </c>
      <c r="L430">
        <f>IF(SPX[[#This Row],[Current Value]]&gt;0,1,0)</f>
        <v>0</v>
      </c>
      <c r="M430" s="34">
        <f ca="1">IFERROR(SPX[[#This Row],[Invested]]+OFFSET(SPX[[#This Row],[Invested]],-1,,,6),0)</f>
        <v>0</v>
      </c>
    </row>
    <row r="431" spans="1:13" x14ac:dyDescent="0.25">
      <c r="A431" t="s">
        <v>6</v>
      </c>
      <c r="B431" s="37">
        <v>31321</v>
      </c>
      <c r="C431" s="1">
        <v>182.05999800000001</v>
      </c>
      <c r="D431" s="1">
        <v>190.14999399999999</v>
      </c>
      <c r="E431" s="1">
        <v>181.16000399999999</v>
      </c>
      <c r="F431" s="1">
        <v>189.820007</v>
      </c>
      <c r="G431">
        <f>IFERROR(IF(SPX[[#This Row],[Date]]=StartMonth,InvtTime*12,IF(G430&gt;0,G430-1,0)),0)</f>
        <v>0</v>
      </c>
      <c r="H431" s="2">
        <f>IF(SPX[[#This Row],[Count]]&gt;0,ROUND(AmountPerYear/12,2),0)</f>
        <v>0</v>
      </c>
      <c r="I431" s="1">
        <f>SPX[[#This Row],[Invested]]/SPX[[#This Row],[Close]]</f>
        <v>0</v>
      </c>
      <c r="J431" s="1">
        <f>SUM(I$2:I431)</f>
        <v>0</v>
      </c>
      <c r="K431" s="32">
        <f>+SPX[[#This Row],[Cumulated Shares]]*SPX[[#This Row],[Close]]</f>
        <v>0</v>
      </c>
      <c r="L431">
        <f>IF(SPX[[#This Row],[Current Value]]&gt;0,1,0)</f>
        <v>0</v>
      </c>
      <c r="M431" s="34">
        <f ca="1">IFERROR(SPX[[#This Row],[Invested]]+OFFSET(SPX[[#This Row],[Invested]],-1,,,6),0)</f>
        <v>0</v>
      </c>
    </row>
    <row r="432" spans="1:13" x14ac:dyDescent="0.25">
      <c r="A432" t="s">
        <v>6</v>
      </c>
      <c r="B432" s="37">
        <v>31352</v>
      </c>
      <c r="C432" s="1">
        <v>189.820007</v>
      </c>
      <c r="D432" s="1">
        <v>203.39999399999999</v>
      </c>
      <c r="E432" s="1">
        <v>189.36999499999999</v>
      </c>
      <c r="F432" s="1">
        <v>202.16999799999999</v>
      </c>
      <c r="G432">
        <f>IFERROR(IF(SPX[[#This Row],[Date]]=StartMonth,InvtTime*12,IF(G431&gt;0,G431-1,0)),0)</f>
        <v>0</v>
      </c>
      <c r="H432" s="2">
        <f>IF(SPX[[#This Row],[Count]]&gt;0,ROUND(AmountPerYear/12,2),0)</f>
        <v>0</v>
      </c>
      <c r="I432" s="1">
        <f>SPX[[#This Row],[Invested]]/SPX[[#This Row],[Close]]</f>
        <v>0</v>
      </c>
      <c r="J432" s="1">
        <f>SUM(I$2:I432)</f>
        <v>0</v>
      </c>
      <c r="K432" s="32">
        <f>+SPX[[#This Row],[Cumulated Shares]]*SPX[[#This Row],[Close]]</f>
        <v>0</v>
      </c>
      <c r="L432">
        <f>IF(SPX[[#This Row],[Current Value]]&gt;0,1,0)</f>
        <v>0</v>
      </c>
      <c r="M432" s="34">
        <f ca="1">IFERROR(SPX[[#This Row],[Invested]]+OFFSET(SPX[[#This Row],[Invested]],-1,,,6),0)</f>
        <v>0</v>
      </c>
    </row>
    <row r="433" spans="1:13" x14ac:dyDescent="0.25">
      <c r="A433" t="s">
        <v>6</v>
      </c>
      <c r="B433" s="37">
        <v>31382</v>
      </c>
      <c r="C433" s="1">
        <v>202.16999799999999</v>
      </c>
      <c r="D433" s="1">
        <v>213.08000200000001</v>
      </c>
      <c r="E433" s="1">
        <v>200.10000600000001</v>
      </c>
      <c r="F433" s="1">
        <v>211.279999</v>
      </c>
      <c r="G433">
        <f>IFERROR(IF(SPX[[#This Row],[Date]]=StartMonth,InvtTime*12,IF(G432&gt;0,G432-1,0)),0)</f>
        <v>0</v>
      </c>
      <c r="H433" s="2">
        <f>IF(SPX[[#This Row],[Count]]&gt;0,ROUND(AmountPerYear/12,2),0)</f>
        <v>0</v>
      </c>
      <c r="I433" s="1">
        <f>SPX[[#This Row],[Invested]]/SPX[[#This Row],[Close]]</f>
        <v>0</v>
      </c>
      <c r="J433" s="1">
        <f>SUM(I$2:I433)</f>
        <v>0</v>
      </c>
      <c r="K433" s="32">
        <f>+SPX[[#This Row],[Cumulated Shares]]*SPX[[#This Row],[Close]]</f>
        <v>0</v>
      </c>
      <c r="L433">
        <f>IF(SPX[[#This Row],[Current Value]]&gt;0,1,0)</f>
        <v>0</v>
      </c>
      <c r="M433" s="34">
        <f ca="1">IFERROR(SPX[[#This Row],[Invested]]+OFFSET(SPX[[#This Row],[Invested]],-1,,,6),0)</f>
        <v>0</v>
      </c>
    </row>
    <row r="434" spans="1:13" x14ac:dyDescent="0.25">
      <c r="A434" t="s">
        <v>6</v>
      </c>
      <c r="B434" s="37">
        <v>31413</v>
      </c>
      <c r="C434" s="1">
        <v>211.279999</v>
      </c>
      <c r="D434" s="1">
        <v>214.570007</v>
      </c>
      <c r="E434" s="1">
        <v>202.60000600000001</v>
      </c>
      <c r="F434" s="1">
        <v>211.779999</v>
      </c>
      <c r="G434">
        <f>IFERROR(IF(SPX[[#This Row],[Date]]=StartMonth,InvtTime*12,IF(G433&gt;0,G433-1,0)),0)</f>
        <v>0</v>
      </c>
      <c r="H434" s="2">
        <f>IF(SPX[[#This Row],[Count]]&gt;0,ROUND(AmountPerYear/12,2),0)</f>
        <v>0</v>
      </c>
      <c r="I434" s="1">
        <f>SPX[[#This Row],[Invested]]/SPX[[#This Row],[Close]]</f>
        <v>0</v>
      </c>
      <c r="J434" s="1">
        <f>SUM(I$2:I434)</f>
        <v>0</v>
      </c>
      <c r="K434" s="32">
        <f>+SPX[[#This Row],[Cumulated Shares]]*SPX[[#This Row],[Close]]</f>
        <v>0</v>
      </c>
      <c r="L434">
        <f>IF(SPX[[#This Row],[Current Value]]&gt;0,1,0)</f>
        <v>0</v>
      </c>
      <c r="M434" s="34">
        <f ca="1">IFERROR(SPX[[#This Row],[Invested]]+OFFSET(SPX[[#This Row],[Invested]],-1,,,6),0)</f>
        <v>0</v>
      </c>
    </row>
    <row r="435" spans="1:13" x14ac:dyDescent="0.25">
      <c r="A435" t="s">
        <v>6</v>
      </c>
      <c r="B435" s="37">
        <v>31444</v>
      </c>
      <c r="C435" s="1">
        <v>211.779999</v>
      </c>
      <c r="D435" s="1">
        <v>227.91999799999999</v>
      </c>
      <c r="E435" s="1">
        <v>210.820007</v>
      </c>
      <c r="F435" s="1">
        <v>226.91999799999999</v>
      </c>
      <c r="G435">
        <f>IFERROR(IF(SPX[[#This Row],[Date]]=StartMonth,InvtTime*12,IF(G434&gt;0,G434-1,0)),0)</f>
        <v>0</v>
      </c>
      <c r="H435" s="2">
        <f>IF(SPX[[#This Row],[Count]]&gt;0,ROUND(AmountPerYear/12,2),0)</f>
        <v>0</v>
      </c>
      <c r="I435" s="1">
        <f>SPX[[#This Row],[Invested]]/SPX[[#This Row],[Close]]</f>
        <v>0</v>
      </c>
      <c r="J435" s="1">
        <f>SUM(I$2:I435)</f>
        <v>0</v>
      </c>
      <c r="K435" s="32">
        <f>+SPX[[#This Row],[Cumulated Shares]]*SPX[[#This Row],[Close]]</f>
        <v>0</v>
      </c>
      <c r="L435">
        <f>IF(SPX[[#This Row],[Current Value]]&gt;0,1,0)</f>
        <v>0</v>
      </c>
      <c r="M435" s="34">
        <f ca="1">IFERROR(SPX[[#This Row],[Invested]]+OFFSET(SPX[[#This Row],[Invested]],-1,,,6),0)</f>
        <v>0</v>
      </c>
    </row>
    <row r="436" spans="1:13" x14ac:dyDescent="0.25">
      <c r="A436" t="s">
        <v>6</v>
      </c>
      <c r="B436" s="37">
        <v>31472</v>
      </c>
      <c r="C436" s="1">
        <v>226.91999799999999</v>
      </c>
      <c r="D436" s="1">
        <v>240.11000100000001</v>
      </c>
      <c r="E436" s="1">
        <v>222.179993</v>
      </c>
      <c r="F436" s="1">
        <v>238.89999399999999</v>
      </c>
      <c r="G436">
        <f>IFERROR(IF(SPX[[#This Row],[Date]]=StartMonth,InvtTime*12,IF(G435&gt;0,G435-1,0)),0)</f>
        <v>0</v>
      </c>
      <c r="H436" s="2">
        <f>IF(SPX[[#This Row],[Count]]&gt;0,ROUND(AmountPerYear/12,2),0)</f>
        <v>0</v>
      </c>
      <c r="I436" s="1">
        <f>SPX[[#This Row],[Invested]]/SPX[[#This Row],[Close]]</f>
        <v>0</v>
      </c>
      <c r="J436" s="1">
        <f>SUM(I$2:I436)</f>
        <v>0</v>
      </c>
      <c r="K436" s="32">
        <f>+SPX[[#This Row],[Cumulated Shares]]*SPX[[#This Row],[Close]]</f>
        <v>0</v>
      </c>
      <c r="L436">
        <f>IF(SPX[[#This Row],[Current Value]]&gt;0,1,0)</f>
        <v>0</v>
      </c>
      <c r="M436" s="34">
        <f ca="1">IFERROR(SPX[[#This Row],[Invested]]+OFFSET(SPX[[#This Row],[Invested]],-1,,,6),0)</f>
        <v>0</v>
      </c>
    </row>
    <row r="437" spans="1:13" x14ac:dyDescent="0.25">
      <c r="A437" t="s">
        <v>6</v>
      </c>
      <c r="B437" s="37">
        <v>31503</v>
      </c>
      <c r="C437" s="1">
        <v>238.89999399999999</v>
      </c>
      <c r="D437" s="1">
        <v>245.470001</v>
      </c>
      <c r="E437" s="1">
        <v>226.300003</v>
      </c>
      <c r="F437" s="1">
        <v>235.520004</v>
      </c>
      <c r="G437">
        <f>IFERROR(IF(SPX[[#This Row],[Date]]=StartMonth,InvtTime*12,IF(G436&gt;0,G436-1,0)),0)</f>
        <v>0</v>
      </c>
      <c r="H437" s="2">
        <f>IF(SPX[[#This Row],[Count]]&gt;0,ROUND(AmountPerYear/12,2),0)</f>
        <v>0</v>
      </c>
      <c r="I437" s="1">
        <f>SPX[[#This Row],[Invested]]/SPX[[#This Row],[Close]]</f>
        <v>0</v>
      </c>
      <c r="J437" s="1">
        <f>SUM(I$2:I437)</f>
        <v>0</v>
      </c>
      <c r="K437" s="32">
        <f>+SPX[[#This Row],[Cumulated Shares]]*SPX[[#This Row],[Close]]</f>
        <v>0</v>
      </c>
      <c r="L437">
        <f>IF(SPX[[#This Row],[Current Value]]&gt;0,1,0)</f>
        <v>0</v>
      </c>
      <c r="M437" s="34">
        <f ca="1">IFERROR(SPX[[#This Row],[Invested]]+OFFSET(SPX[[#This Row],[Invested]],-1,,,6),0)</f>
        <v>0</v>
      </c>
    </row>
    <row r="438" spans="1:13" x14ac:dyDescent="0.25">
      <c r="A438" t="s">
        <v>6</v>
      </c>
      <c r="B438" s="37">
        <v>31533</v>
      </c>
      <c r="C438" s="1">
        <v>235.520004</v>
      </c>
      <c r="D438" s="1">
        <v>249.19000199999999</v>
      </c>
      <c r="E438" s="1">
        <v>232.259995</v>
      </c>
      <c r="F438" s="1">
        <v>247.35000600000001</v>
      </c>
      <c r="G438">
        <f>IFERROR(IF(SPX[[#This Row],[Date]]=StartMonth,InvtTime*12,IF(G437&gt;0,G437-1,0)),0)</f>
        <v>0</v>
      </c>
      <c r="H438" s="2">
        <f>IF(SPX[[#This Row],[Count]]&gt;0,ROUND(AmountPerYear/12,2),0)</f>
        <v>0</v>
      </c>
      <c r="I438" s="1">
        <f>SPX[[#This Row],[Invested]]/SPX[[#This Row],[Close]]</f>
        <v>0</v>
      </c>
      <c r="J438" s="1">
        <f>SUM(I$2:I438)</f>
        <v>0</v>
      </c>
      <c r="K438" s="32">
        <f>+SPX[[#This Row],[Cumulated Shares]]*SPX[[#This Row],[Close]]</f>
        <v>0</v>
      </c>
      <c r="L438">
        <f>IF(SPX[[#This Row],[Current Value]]&gt;0,1,0)</f>
        <v>0</v>
      </c>
      <c r="M438" s="34">
        <f ca="1">IFERROR(SPX[[#This Row],[Invested]]+OFFSET(SPX[[#This Row],[Invested]],-1,,,6),0)</f>
        <v>0</v>
      </c>
    </row>
    <row r="439" spans="1:13" x14ac:dyDescent="0.25">
      <c r="A439" t="s">
        <v>6</v>
      </c>
      <c r="B439" s="37">
        <v>31564</v>
      </c>
      <c r="C439" s="1">
        <v>246.03999300000001</v>
      </c>
      <c r="D439" s="1">
        <v>251.80999800000001</v>
      </c>
      <c r="E439" s="1">
        <v>238.229996</v>
      </c>
      <c r="F439" s="1">
        <v>250.83999600000001</v>
      </c>
      <c r="G439">
        <f>IFERROR(IF(SPX[[#This Row],[Date]]=StartMonth,InvtTime*12,IF(G438&gt;0,G438-1,0)),0)</f>
        <v>0</v>
      </c>
      <c r="H439" s="2">
        <f>IF(SPX[[#This Row],[Count]]&gt;0,ROUND(AmountPerYear/12,2),0)</f>
        <v>0</v>
      </c>
      <c r="I439" s="1">
        <f>SPX[[#This Row],[Invested]]/SPX[[#This Row],[Close]]</f>
        <v>0</v>
      </c>
      <c r="J439" s="1">
        <f>SUM(I$2:I439)</f>
        <v>0</v>
      </c>
      <c r="K439" s="32">
        <f>+SPX[[#This Row],[Cumulated Shares]]*SPX[[#This Row],[Close]]</f>
        <v>0</v>
      </c>
      <c r="L439">
        <f>IF(SPX[[#This Row],[Current Value]]&gt;0,1,0)</f>
        <v>0</v>
      </c>
      <c r="M439" s="34">
        <f ca="1">IFERROR(SPX[[#This Row],[Invested]]+OFFSET(SPX[[#This Row],[Invested]],-1,,,6),0)</f>
        <v>0</v>
      </c>
    </row>
    <row r="440" spans="1:13" x14ac:dyDescent="0.25">
      <c r="A440" t="s">
        <v>6</v>
      </c>
      <c r="B440" s="37">
        <v>31594</v>
      </c>
      <c r="C440" s="1">
        <v>250.66999799999999</v>
      </c>
      <c r="D440" s="1">
        <v>253.199997</v>
      </c>
      <c r="E440" s="1">
        <v>233.070007</v>
      </c>
      <c r="F440" s="1">
        <v>236.11999499999999</v>
      </c>
      <c r="G440">
        <f>IFERROR(IF(SPX[[#This Row],[Date]]=StartMonth,InvtTime*12,IF(G439&gt;0,G439-1,0)),0)</f>
        <v>0</v>
      </c>
      <c r="H440" s="2">
        <f>IF(SPX[[#This Row],[Count]]&gt;0,ROUND(AmountPerYear/12,2),0)</f>
        <v>0</v>
      </c>
      <c r="I440" s="1">
        <f>SPX[[#This Row],[Invested]]/SPX[[#This Row],[Close]]</f>
        <v>0</v>
      </c>
      <c r="J440" s="1">
        <f>SUM(I$2:I440)</f>
        <v>0</v>
      </c>
      <c r="K440" s="32">
        <f>+SPX[[#This Row],[Cumulated Shares]]*SPX[[#This Row],[Close]]</f>
        <v>0</v>
      </c>
      <c r="L440">
        <f>IF(SPX[[#This Row],[Current Value]]&gt;0,1,0)</f>
        <v>0</v>
      </c>
      <c r="M440" s="34">
        <f ca="1">IFERROR(SPX[[#This Row],[Invested]]+OFFSET(SPX[[#This Row],[Invested]],-1,,,6),0)</f>
        <v>0</v>
      </c>
    </row>
    <row r="441" spans="1:13" x14ac:dyDescent="0.25">
      <c r="A441" t="s">
        <v>6</v>
      </c>
      <c r="B441" s="37">
        <v>31625</v>
      </c>
      <c r="C441" s="1">
        <v>236.11999499999999</v>
      </c>
      <c r="D441" s="1">
        <v>254.240005</v>
      </c>
      <c r="E441" s="1">
        <v>231.91999799999999</v>
      </c>
      <c r="F441" s="1">
        <v>252.929993</v>
      </c>
      <c r="G441">
        <f>IFERROR(IF(SPX[[#This Row],[Date]]=StartMonth,InvtTime*12,IF(G440&gt;0,G440-1,0)),0)</f>
        <v>0</v>
      </c>
      <c r="H441" s="2">
        <f>IF(SPX[[#This Row],[Count]]&gt;0,ROUND(AmountPerYear/12,2),0)</f>
        <v>0</v>
      </c>
      <c r="I441" s="1">
        <f>SPX[[#This Row],[Invested]]/SPX[[#This Row],[Close]]</f>
        <v>0</v>
      </c>
      <c r="J441" s="1">
        <f>SUM(I$2:I441)</f>
        <v>0</v>
      </c>
      <c r="K441" s="32">
        <f>+SPX[[#This Row],[Cumulated Shares]]*SPX[[#This Row],[Close]]</f>
        <v>0</v>
      </c>
      <c r="L441">
        <f>IF(SPX[[#This Row],[Current Value]]&gt;0,1,0)</f>
        <v>0</v>
      </c>
      <c r="M441" s="34">
        <f ca="1">IFERROR(SPX[[#This Row],[Invested]]+OFFSET(SPX[[#This Row],[Invested]],-1,,,6),0)</f>
        <v>0</v>
      </c>
    </row>
    <row r="442" spans="1:13" x14ac:dyDescent="0.25">
      <c r="A442" t="s">
        <v>6</v>
      </c>
      <c r="B442" s="37">
        <v>31656</v>
      </c>
      <c r="C442" s="1">
        <v>252.929993</v>
      </c>
      <c r="D442" s="1">
        <v>254.13000500000001</v>
      </c>
      <c r="E442" s="1">
        <v>228.08000200000001</v>
      </c>
      <c r="F442" s="1">
        <v>231.320007</v>
      </c>
      <c r="G442">
        <f>IFERROR(IF(SPX[[#This Row],[Date]]=StartMonth,InvtTime*12,IF(G441&gt;0,G441-1,0)),0)</f>
        <v>0</v>
      </c>
      <c r="H442" s="2">
        <f>IF(SPX[[#This Row],[Count]]&gt;0,ROUND(AmountPerYear/12,2),0)</f>
        <v>0</v>
      </c>
      <c r="I442" s="1">
        <f>SPX[[#This Row],[Invested]]/SPX[[#This Row],[Close]]</f>
        <v>0</v>
      </c>
      <c r="J442" s="1">
        <f>SUM(I$2:I442)</f>
        <v>0</v>
      </c>
      <c r="K442" s="32">
        <f>+SPX[[#This Row],[Cumulated Shares]]*SPX[[#This Row],[Close]]</f>
        <v>0</v>
      </c>
      <c r="L442">
        <f>IF(SPX[[#This Row],[Current Value]]&gt;0,1,0)</f>
        <v>0</v>
      </c>
      <c r="M442" s="34">
        <f ca="1">IFERROR(SPX[[#This Row],[Invested]]+OFFSET(SPX[[#This Row],[Invested]],-1,,,6),0)</f>
        <v>0</v>
      </c>
    </row>
    <row r="443" spans="1:13" x14ac:dyDescent="0.25">
      <c r="A443" t="s">
        <v>6</v>
      </c>
      <c r="B443" s="37">
        <v>31686</v>
      </c>
      <c r="C443" s="1">
        <v>231.320007</v>
      </c>
      <c r="D443" s="1">
        <v>244.509995</v>
      </c>
      <c r="E443" s="1">
        <v>231.320007</v>
      </c>
      <c r="F443" s="1">
        <v>243.979996</v>
      </c>
      <c r="G443">
        <f>IFERROR(IF(SPX[[#This Row],[Date]]=StartMonth,InvtTime*12,IF(G442&gt;0,G442-1,0)),0)</f>
        <v>0</v>
      </c>
      <c r="H443" s="2">
        <f>IF(SPX[[#This Row],[Count]]&gt;0,ROUND(AmountPerYear/12,2),0)</f>
        <v>0</v>
      </c>
      <c r="I443" s="1">
        <f>SPX[[#This Row],[Invested]]/SPX[[#This Row],[Close]]</f>
        <v>0</v>
      </c>
      <c r="J443" s="1">
        <f>SUM(I$2:I443)</f>
        <v>0</v>
      </c>
      <c r="K443" s="32">
        <f>+SPX[[#This Row],[Cumulated Shares]]*SPX[[#This Row],[Close]]</f>
        <v>0</v>
      </c>
      <c r="L443">
        <f>IF(SPX[[#This Row],[Current Value]]&gt;0,1,0)</f>
        <v>0</v>
      </c>
      <c r="M443" s="34">
        <f ca="1">IFERROR(SPX[[#This Row],[Invested]]+OFFSET(SPX[[#This Row],[Invested]],-1,,,6),0)</f>
        <v>0</v>
      </c>
    </row>
    <row r="444" spans="1:13" x14ac:dyDescent="0.25">
      <c r="A444" t="s">
        <v>6</v>
      </c>
      <c r="B444" s="37">
        <v>31717</v>
      </c>
      <c r="C444" s="1">
        <v>243.970001</v>
      </c>
      <c r="D444" s="1">
        <v>249.220001</v>
      </c>
      <c r="E444" s="1">
        <v>235.509995</v>
      </c>
      <c r="F444" s="1">
        <v>249.220001</v>
      </c>
      <c r="G444">
        <f>IFERROR(IF(SPX[[#This Row],[Date]]=StartMonth,InvtTime*12,IF(G443&gt;0,G443-1,0)),0)</f>
        <v>0</v>
      </c>
      <c r="H444" s="2">
        <f>IF(SPX[[#This Row],[Count]]&gt;0,ROUND(AmountPerYear/12,2),0)</f>
        <v>0</v>
      </c>
      <c r="I444" s="1">
        <f>SPX[[#This Row],[Invested]]/SPX[[#This Row],[Close]]</f>
        <v>0</v>
      </c>
      <c r="J444" s="1">
        <f>SUM(I$2:I444)</f>
        <v>0</v>
      </c>
      <c r="K444" s="32">
        <f>+SPX[[#This Row],[Cumulated Shares]]*SPX[[#This Row],[Close]]</f>
        <v>0</v>
      </c>
      <c r="L444">
        <f>IF(SPX[[#This Row],[Current Value]]&gt;0,1,0)</f>
        <v>0</v>
      </c>
      <c r="M444" s="34">
        <f ca="1">IFERROR(SPX[[#This Row],[Invested]]+OFFSET(SPX[[#This Row],[Invested]],-1,,,6),0)</f>
        <v>0</v>
      </c>
    </row>
    <row r="445" spans="1:13" x14ac:dyDescent="0.25">
      <c r="A445" t="s">
        <v>6</v>
      </c>
      <c r="B445" s="37">
        <v>31747</v>
      </c>
      <c r="C445" s="1">
        <v>249.220001</v>
      </c>
      <c r="D445" s="1">
        <v>254.86999499999999</v>
      </c>
      <c r="E445" s="1">
        <v>241.279999</v>
      </c>
      <c r="F445" s="1">
        <v>242.16999799999999</v>
      </c>
      <c r="G445">
        <f>IFERROR(IF(SPX[[#This Row],[Date]]=StartMonth,InvtTime*12,IF(G444&gt;0,G444-1,0)),0)</f>
        <v>0</v>
      </c>
      <c r="H445" s="2">
        <f>IF(SPX[[#This Row],[Count]]&gt;0,ROUND(AmountPerYear/12,2),0)</f>
        <v>0</v>
      </c>
      <c r="I445" s="1">
        <f>SPX[[#This Row],[Invested]]/SPX[[#This Row],[Close]]</f>
        <v>0</v>
      </c>
      <c r="J445" s="1">
        <f>SUM(I$2:I445)</f>
        <v>0</v>
      </c>
      <c r="K445" s="32">
        <f>+SPX[[#This Row],[Cumulated Shares]]*SPX[[#This Row],[Close]]</f>
        <v>0</v>
      </c>
      <c r="L445">
        <f>IF(SPX[[#This Row],[Current Value]]&gt;0,1,0)</f>
        <v>0</v>
      </c>
      <c r="M445" s="34">
        <f ca="1">IFERROR(SPX[[#This Row],[Invested]]+OFFSET(SPX[[#This Row],[Invested]],-1,,,6),0)</f>
        <v>0</v>
      </c>
    </row>
    <row r="446" spans="1:13" x14ac:dyDescent="0.25">
      <c r="A446" t="s">
        <v>6</v>
      </c>
      <c r="B446" s="37">
        <v>31778</v>
      </c>
      <c r="C446" s="1">
        <v>242.16999799999999</v>
      </c>
      <c r="D446" s="1">
        <v>280.959991</v>
      </c>
      <c r="E446" s="1">
        <v>242.16999799999999</v>
      </c>
      <c r="F446" s="1">
        <v>274.07998700000002</v>
      </c>
      <c r="G446">
        <f>IFERROR(IF(SPX[[#This Row],[Date]]=StartMonth,InvtTime*12,IF(G445&gt;0,G445-1,0)),0)</f>
        <v>0</v>
      </c>
      <c r="H446" s="2">
        <f>IF(SPX[[#This Row],[Count]]&gt;0,ROUND(AmountPerYear/12,2),0)</f>
        <v>0</v>
      </c>
      <c r="I446" s="1">
        <f>SPX[[#This Row],[Invested]]/SPX[[#This Row],[Close]]</f>
        <v>0</v>
      </c>
      <c r="J446" s="1">
        <f>SUM(I$2:I446)</f>
        <v>0</v>
      </c>
      <c r="K446" s="32">
        <f>+SPX[[#This Row],[Cumulated Shares]]*SPX[[#This Row],[Close]]</f>
        <v>0</v>
      </c>
      <c r="L446">
        <f>IF(SPX[[#This Row],[Current Value]]&gt;0,1,0)</f>
        <v>0</v>
      </c>
      <c r="M446" s="34">
        <f ca="1">IFERROR(SPX[[#This Row],[Invested]]+OFFSET(SPX[[#This Row],[Invested]],-1,,,6),0)</f>
        <v>0</v>
      </c>
    </row>
    <row r="447" spans="1:13" x14ac:dyDescent="0.25">
      <c r="A447" t="s">
        <v>6</v>
      </c>
      <c r="B447" s="37">
        <v>31809</v>
      </c>
      <c r="C447" s="1">
        <v>274.07998700000002</v>
      </c>
      <c r="D447" s="1">
        <v>287.54998799999998</v>
      </c>
      <c r="E447" s="1">
        <v>273.16000400000001</v>
      </c>
      <c r="F447" s="1">
        <v>284.20001200000002</v>
      </c>
      <c r="G447">
        <f>IFERROR(IF(SPX[[#This Row],[Date]]=StartMonth,InvtTime*12,IF(G446&gt;0,G446-1,0)),0)</f>
        <v>0</v>
      </c>
      <c r="H447" s="2">
        <f>IF(SPX[[#This Row],[Count]]&gt;0,ROUND(AmountPerYear/12,2),0)</f>
        <v>0</v>
      </c>
      <c r="I447" s="1">
        <f>SPX[[#This Row],[Invested]]/SPX[[#This Row],[Close]]</f>
        <v>0</v>
      </c>
      <c r="J447" s="1">
        <f>SUM(I$2:I447)</f>
        <v>0</v>
      </c>
      <c r="K447" s="32">
        <f>+SPX[[#This Row],[Cumulated Shares]]*SPX[[#This Row],[Close]]</f>
        <v>0</v>
      </c>
      <c r="L447">
        <f>IF(SPX[[#This Row],[Current Value]]&gt;0,1,0)</f>
        <v>0</v>
      </c>
      <c r="M447" s="34">
        <f ca="1">IFERROR(SPX[[#This Row],[Invested]]+OFFSET(SPX[[#This Row],[Invested]],-1,,,6),0)</f>
        <v>0</v>
      </c>
    </row>
    <row r="448" spans="1:13" x14ac:dyDescent="0.25">
      <c r="A448" t="s">
        <v>6</v>
      </c>
      <c r="B448" s="37">
        <v>31837</v>
      </c>
      <c r="C448" s="1">
        <v>284.17001299999998</v>
      </c>
      <c r="D448" s="1">
        <v>302.72000100000002</v>
      </c>
      <c r="E448" s="1">
        <v>282.29998799999998</v>
      </c>
      <c r="F448" s="1">
        <v>291.70001200000002</v>
      </c>
      <c r="G448">
        <f>IFERROR(IF(SPX[[#This Row],[Date]]=StartMonth,InvtTime*12,IF(G447&gt;0,G447-1,0)),0)</f>
        <v>0</v>
      </c>
      <c r="H448" s="2">
        <f>IF(SPX[[#This Row],[Count]]&gt;0,ROUND(AmountPerYear/12,2),0)</f>
        <v>0</v>
      </c>
      <c r="I448" s="1">
        <f>SPX[[#This Row],[Invested]]/SPX[[#This Row],[Close]]</f>
        <v>0</v>
      </c>
      <c r="J448" s="1">
        <f>SUM(I$2:I448)</f>
        <v>0</v>
      </c>
      <c r="K448" s="32">
        <f>+SPX[[#This Row],[Cumulated Shares]]*SPX[[#This Row],[Close]]</f>
        <v>0</v>
      </c>
      <c r="L448">
        <f>IF(SPX[[#This Row],[Current Value]]&gt;0,1,0)</f>
        <v>0</v>
      </c>
      <c r="M448" s="34">
        <f ca="1">IFERROR(SPX[[#This Row],[Invested]]+OFFSET(SPX[[#This Row],[Invested]],-1,,,6),0)</f>
        <v>0</v>
      </c>
    </row>
    <row r="449" spans="1:13" x14ac:dyDescent="0.25">
      <c r="A449" t="s">
        <v>6</v>
      </c>
      <c r="B449" s="37">
        <v>31868</v>
      </c>
      <c r="C449" s="1">
        <v>291.58999599999999</v>
      </c>
      <c r="D449" s="1">
        <v>303.64999399999999</v>
      </c>
      <c r="E449" s="1">
        <v>275.67001299999998</v>
      </c>
      <c r="F449" s="1">
        <v>288.35998499999999</v>
      </c>
      <c r="G449">
        <f>IFERROR(IF(SPX[[#This Row],[Date]]=StartMonth,InvtTime*12,IF(G448&gt;0,G448-1,0)),0)</f>
        <v>0</v>
      </c>
      <c r="H449" s="2">
        <f>IF(SPX[[#This Row],[Count]]&gt;0,ROUND(AmountPerYear/12,2),0)</f>
        <v>0</v>
      </c>
      <c r="I449" s="1">
        <f>SPX[[#This Row],[Invested]]/SPX[[#This Row],[Close]]</f>
        <v>0</v>
      </c>
      <c r="J449" s="1">
        <f>SUM(I$2:I449)</f>
        <v>0</v>
      </c>
      <c r="K449" s="32">
        <f>+SPX[[#This Row],[Cumulated Shares]]*SPX[[#This Row],[Close]]</f>
        <v>0</v>
      </c>
      <c r="L449">
        <f>IF(SPX[[#This Row],[Current Value]]&gt;0,1,0)</f>
        <v>0</v>
      </c>
      <c r="M449" s="34">
        <f ca="1">IFERROR(SPX[[#This Row],[Invested]]+OFFSET(SPX[[#This Row],[Invested]],-1,,,6),0)</f>
        <v>0</v>
      </c>
    </row>
    <row r="450" spans="1:13" x14ac:dyDescent="0.25">
      <c r="A450" t="s">
        <v>6</v>
      </c>
      <c r="B450" s="37">
        <v>31898</v>
      </c>
      <c r="C450" s="1">
        <v>286.98998999999998</v>
      </c>
      <c r="D450" s="1">
        <v>298.69000199999999</v>
      </c>
      <c r="E450" s="1">
        <v>277.01001000000002</v>
      </c>
      <c r="F450" s="1">
        <v>290.10000600000001</v>
      </c>
      <c r="G450">
        <f>IFERROR(IF(SPX[[#This Row],[Date]]=StartMonth,InvtTime*12,IF(G449&gt;0,G449-1,0)),0)</f>
        <v>0</v>
      </c>
      <c r="H450" s="2">
        <f>IF(SPX[[#This Row],[Count]]&gt;0,ROUND(AmountPerYear/12,2),0)</f>
        <v>0</v>
      </c>
      <c r="I450" s="1">
        <f>SPX[[#This Row],[Invested]]/SPX[[#This Row],[Close]]</f>
        <v>0</v>
      </c>
      <c r="J450" s="1">
        <f>SUM(I$2:I450)</f>
        <v>0</v>
      </c>
      <c r="K450" s="32">
        <f>+SPX[[#This Row],[Cumulated Shares]]*SPX[[#This Row],[Close]]</f>
        <v>0</v>
      </c>
      <c r="L450">
        <f>IF(SPX[[#This Row],[Current Value]]&gt;0,1,0)</f>
        <v>0</v>
      </c>
      <c r="M450" s="34">
        <f ca="1">IFERROR(SPX[[#This Row],[Invested]]+OFFSET(SPX[[#This Row],[Invested]],-1,,,6),0)</f>
        <v>0</v>
      </c>
    </row>
    <row r="451" spans="1:13" x14ac:dyDescent="0.25">
      <c r="A451" t="s">
        <v>6</v>
      </c>
      <c r="B451" s="37">
        <v>31929</v>
      </c>
      <c r="C451" s="1">
        <v>290.11999500000002</v>
      </c>
      <c r="D451" s="1">
        <v>310.26998900000001</v>
      </c>
      <c r="E451" s="1">
        <v>286.92999300000002</v>
      </c>
      <c r="F451" s="1">
        <v>304</v>
      </c>
      <c r="G451">
        <f>IFERROR(IF(SPX[[#This Row],[Date]]=StartMonth,InvtTime*12,IF(G450&gt;0,G450-1,0)),0)</f>
        <v>0</v>
      </c>
      <c r="H451" s="2">
        <f>IF(SPX[[#This Row],[Count]]&gt;0,ROUND(AmountPerYear/12,2),0)</f>
        <v>0</v>
      </c>
      <c r="I451" s="1">
        <f>SPX[[#This Row],[Invested]]/SPX[[#This Row],[Close]]</f>
        <v>0</v>
      </c>
      <c r="J451" s="1">
        <f>SUM(I$2:I451)</f>
        <v>0</v>
      </c>
      <c r="K451" s="32">
        <f>+SPX[[#This Row],[Cumulated Shares]]*SPX[[#This Row],[Close]]</f>
        <v>0</v>
      </c>
      <c r="L451">
        <f>IF(SPX[[#This Row],[Current Value]]&gt;0,1,0)</f>
        <v>0</v>
      </c>
      <c r="M451" s="34">
        <f ca="1">IFERROR(SPX[[#This Row],[Invested]]+OFFSET(SPX[[#This Row],[Invested]],-1,,,6),0)</f>
        <v>0</v>
      </c>
    </row>
    <row r="452" spans="1:13" x14ac:dyDescent="0.25">
      <c r="A452" t="s">
        <v>6</v>
      </c>
      <c r="B452" s="37">
        <v>31959</v>
      </c>
      <c r="C452" s="1">
        <v>303.98998999999998</v>
      </c>
      <c r="D452" s="1">
        <v>318.85000600000001</v>
      </c>
      <c r="E452" s="1">
        <v>302.52999899999998</v>
      </c>
      <c r="F452" s="1">
        <v>318.66000400000001</v>
      </c>
      <c r="G452">
        <f>IFERROR(IF(SPX[[#This Row],[Date]]=StartMonth,InvtTime*12,IF(G451&gt;0,G451-1,0)),0)</f>
        <v>0</v>
      </c>
      <c r="H452" s="2">
        <f>IF(SPX[[#This Row],[Count]]&gt;0,ROUND(AmountPerYear/12,2),0)</f>
        <v>0</v>
      </c>
      <c r="I452" s="1">
        <f>SPX[[#This Row],[Invested]]/SPX[[#This Row],[Close]]</f>
        <v>0</v>
      </c>
      <c r="J452" s="1">
        <f>SUM(I$2:I452)</f>
        <v>0</v>
      </c>
      <c r="K452" s="32">
        <f>+SPX[[#This Row],[Cumulated Shares]]*SPX[[#This Row],[Close]]</f>
        <v>0</v>
      </c>
      <c r="L452">
        <f>IF(SPX[[#This Row],[Current Value]]&gt;0,1,0)</f>
        <v>0</v>
      </c>
      <c r="M452" s="34">
        <f ca="1">IFERROR(SPX[[#This Row],[Invested]]+OFFSET(SPX[[#This Row],[Invested]],-1,,,6),0)</f>
        <v>0</v>
      </c>
    </row>
    <row r="453" spans="1:13" x14ac:dyDescent="0.25">
      <c r="A453" t="s">
        <v>6</v>
      </c>
      <c r="B453" s="37">
        <v>31990</v>
      </c>
      <c r="C453" s="1">
        <v>318.61999500000002</v>
      </c>
      <c r="D453" s="1">
        <v>337.89001500000001</v>
      </c>
      <c r="E453" s="1">
        <v>314.51001000000002</v>
      </c>
      <c r="F453" s="1">
        <v>329.79998799999998</v>
      </c>
      <c r="G453">
        <f>IFERROR(IF(SPX[[#This Row],[Date]]=StartMonth,InvtTime*12,IF(G452&gt;0,G452-1,0)),0)</f>
        <v>0</v>
      </c>
      <c r="H453" s="2">
        <f>IF(SPX[[#This Row],[Count]]&gt;0,ROUND(AmountPerYear/12,2),0)</f>
        <v>0</v>
      </c>
      <c r="I453" s="1">
        <f>SPX[[#This Row],[Invested]]/SPX[[#This Row],[Close]]</f>
        <v>0</v>
      </c>
      <c r="J453" s="1">
        <f>SUM(I$2:I453)</f>
        <v>0</v>
      </c>
      <c r="K453" s="32">
        <f>+SPX[[#This Row],[Cumulated Shares]]*SPX[[#This Row],[Close]]</f>
        <v>0</v>
      </c>
      <c r="L453">
        <f>IF(SPX[[#This Row],[Current Value]]&gt;0,1,0)</f>
        <v>0</v>
      </c>
      <c r="M453" s="34">
        <f ca="1">IFERROR(SPX[[#This Row],[Invested]]+OFFSET(SPX[[#This Row],[Invested]],-1,,,6),0)</f>
        <v>0</v>
      </c>
    </row>
    <row r="454" spans="1:13" x14ac:dyDescent="0.25">
      <c r="A454" t="s">
        <v>6</v>
      </c>
      <c r="B454" s="37">
        <v>32021</v>
      </c>
      <c r="C454" s="1">
        <v>329.80999800000001</v>
      </c>
      <c r="D454" s="1">
        <v>332.17999300000002</v>
      </c>
      <c r="E454" s="1">
        <v>308.55999800000001</v>
      </c>
      <c r="F454" s="1">
        <v>321.82998700000002</v>
      </c>
      <c r="G454">
        <f>IFERROR(IF(SPX[[#This Row],[Date]]=StartMonth,InvtTime*12,IF(G453&gt;0,G453-1,0)),0)</f>
        <v>0</v>
      </c>
      <c r="H454" s="2">
        <f>IF(SPX[[#This Row],[Count]]&gt;0,ROUND(AmountPerYear/12,2),0)</f>
        <v>0</v>
      </c>
      <c r="I454" s="1">
        <f>SPX[[#This Row],[Invested]]/SPX[[#This Row],[Close]]</f>
        <v>0</v>
      </c>
      <c r="J454" s="1">
        <f>SUM(I$2:I454)</f>
        <v>0</v>
      </c>
      <c r="K454" s="32">
        <f>+SPX[[#This Row],[Cumulated Shares]]*SPX[[#This Row],[Close]]</f>
        <v>0</v>
      </c>
      <c r="L454">
        <f>IF(SPX[[#This Row],[Current Value]]&gt;0,1,0)</f>
        <v>0</v>
      </c>
      <c r="M454" s="34">
        <f ca="1">IFERROR(SPX[[#This Row],[Invested]]+OFFSET(SPX[[#This Row],[Invested]],-1,,,6),0)</f>
        <v>0</v>
      </c>
    </row>
    <row r="455" spans="1:13" x14ac:dyDescent="0.25">
      <c r="A455" t="s">
        <v>6</v>
      </c>
      <c r="B455" s="37">
        <v>32051</v>
      </c>
      <c r="C455" s="1">
        <v>321.82998700000002</v>
      </c>
      <c r="D455" s="1">
        <v>328.94000199999999</v>
      </c>
      <c r="E455" s="1">
        <v>216.46000699999999</v>
      </c>
      <c r="F455" s="1">
        <v>251.78999300000001</v>
      </c>
      <c r="G455">
        <f>IFERROR(IF(SPX[[#This Row],[Date]]=StartMonth,InvtTime*12,IF(G454&gt;0,G454-1,0)),0)</f>
        <v>0</v>
      </c>
      <c r="H455" s="2">
        <f>IF(SPX[[#This Row],[Count]]&gt;0,ROUND(AmountPerYear/12,2),0)</f>
        <v>0</v>
      </c>
      <c r="I455" s="1">
        <f>SPX[[#This Row],[Invested]]/SPX[[#This Row],[Close]]</f>
        <v>0</v>
      </c>
      <c r="J455" s="1">
        <f>SUM(I$2:I455)</f>
        <v>0</v>
      </c>
      <c r="K455" s="32">
        <f>+SPX[[#This Row],[Cumulated Shares]]*SPX[[#This Row],[Close]]</f>
        <v>0</v>
      </c>
      <c r="L455">
        <f>IF(SPX[[#This Row],[Current Value]]&gt;0,1,0)</f>
        <v>0</v>
      </c>
      <c r="M455" s="34">
        <f ca="1">IFERROR(SPX[[#This Row],[Invested]]+OFFSET(SPX[[#This Row],[Invested]],-1,,,6),0)</f>
        <v>0</v>
      </c>
    </row>
    <row r="456" spans="1:13" x14ac:dyDescent="0.25">
      <c r="A456" t="s">
        <v>6</v>
      </c>
      <c r="B456" s="37">
        <v>32082</v>
      </c>
      <c r="C456" s="1">
        <v>251.729996</v>
      </c>
      <c r="D456" s="1">
        <v>257.209991</v>
      </c>
      <c r="E456" s="1">
        <v>225.75</v>
      </c>
      <c r="F456" s="1">
        <v>230.300003</v>
      </c>
      <c r="G456">
        <f>IFERROR(IF(SPX[[#This Row],[Date]]=StartMonth,InvtTime*12,IF(G455&gt;0,G455-1,0)),0)</f>
        <v>0</v>
      </c>
      <c r="H456" s="2">
        <f>IF(SPX[[#This Row],[Count]]&gt;0,ROUND(AmountPerYear/12,2),0)</f>
        <v>0</v>
      </c>
      <c r="I456" s="1">
        <f>SPX[[#This Row],[Invested]]/SPX[[#This Row],[Close]]</f>
        <v>0</v>
      </c>
      <c r="J456" s="1">
        <f>SUM(I$2:I456)</f>
        <v>0</v>
      </c>
      <c r="K456" s="32">
        <f>+SPX[[#This Row],[Cumulated Shares]]*SPX[[#This Row],[Close]]</f>
        <v>0</v>
      </c>
      <c r="L456">
        <f>IF(SPX[[#This Row],[Current Value]]&gt;0,1,0)</f>
        <v>0</v>
      </c>
      <c r="M456" s="34">
        <f ca="1">IFERROR(SPX[[#This Row],[Invested]]+OFFSET(SPX[[#This Row],[Invested]],-1,,,6),0)</f>
        <v>0</v>
      </c>
    </row>
    <row r="457" spans="1:13" x14ac:dyDescent="0.25">
      <c r="A457" t="s">
        <v>6</v>
      </c>
      <c r="B457" s="37">
        <v>32112</v>
      </c>
      <c r="C457" s="1">
        <v>230.320007</v>
      </c>
      <c r="D457" s="1">
        <v>253.35000600000001</v>
      </c>
      <c r="E457" s="1">
        <v>221.240005</v>
      </c>
      <c r="F457" s="1">
        <v>247.08000200000001</v>
      </c>
      <c r="G457">
        <f>IFERROR(IF(SPX[[#This Row],[Date]]=StartMonth,InvtTime*12,IF(G456&gt;0,G456-1,0)),0)</f>
        <v>0</v>
      </c>
      <c r="H457" s="2">
        <f>IF(SPX[[#This Row],[Count]]&gt;0,ROUND(AmountPerYear/12,2),0)</f>
        <v>0</v>
      </c>
      <c r="I457" s="1">
        <f>SPX[[#This Row],[Invested]]/SPX[[#This Row],[Close]]</f>
        <v>0</v>
      </c>
      <c r="J457" s="1">
        <f>SUM(I$2:I457)</f>
        <v>0</v>
      </c>
      <c r="K457" s="32">
        <f>+SPX[[#This Row],[Cumulated Shares]]*SPX[[#This Row],[Close]]</f>
        <v>0</v>
      </c>
      <c r="L457">
        <f>IF(SPX[[#This Row],[Current Value]]&gt;0,1,0)</f>
        <v>0</v>
      </c>
      <c r="M457" s="34">
        <f ca="1">IFERROR(SPX[[#This Row],[Invested]]+OFFSET(SPX[[#This Row],[Invested]],-1,,,6),0)</f>
        <v>0</v>
      </c>
    </row>
    <row r="458" spans="1:13" x14ac:dyDescent="0.25">
      <c r="A458" t="s">
        <v>6</v>
      </c>
      <c r="B458" s="37">
        <v>32143</v>
      </c>
      <c r="C458" s="1">
        <v>247.10000600000001</v>
      </c>
      <c r="D458" s="1">
        <v>261.77999899999998</v>
      </c>
      <c r="E458" s="1">
        <v>240.16999799999999</v>
      </c>
      <c r="F458" s="1">
        <v>257.07000699999998</v>
      </c>
      <c r="G458">
        <f>IFERROR(IF(SPX[[#This Row],[Date]]=StartMonth,InvtTime*12,IF(G457&gt;0,G457-1,0)),0)</f>
        <v>0</v>
      </c>
      <c r="H458" s="2">
        <f>IF(SPX[[#This Row],[Count]]&gt;0,ROUND(AmountPerYear/12,2),0)</f>
        <v>0</v>
      </c>
      <c r="I458" s="1">
        <f>SPX[[#This Row],[Invested]]/SPX[[#This Row],[Close]]</f>
        <v>0</v>
      </c>
      <c r="J458" s="1">
        <f>SUM(I$2:I458)</f>
        <v>0</v>
      </c>
      <c r="K458" s="32">
        <f>+SPX[[#This Row],[Cumulated Shares]]*SPX[[#This Row],[Close]]</f>
        <v>0</v>
      </c>
      <c r="L458">
        <f>IF(SPX[[#This Row],[Current Value]]&gt;0,1,0)</f>
        <v>0</v>
      </c>
      <c r="M458" s="34">
        <f ca="1">IFERROR(SPX[[#This Row],[Invested]]+OFFSET(SPX[[#This Row],[Invested]],-1,,,6),0)</f>
        <v>0</v>
      </c>
    </row>
    <row r="459" spans="1:13" x14ac:dyDescent="0.25">
      <c r="A459" t="s">
        <v>6</v>
      </c>
      <c r="B459" s="37">
        <v>32174</v>
      </c>
      <c r="C459" s="1">
        <v>257.04998799999998</v>
      </c>
      <c r="D459" s="1">
        <v>267.82000699999998</v>
      </c>
      <c r="E459" s="1">
        <v>247.820007</v>
      </c>
      <c r="F459" s="1">
        <v>267.82000699999998</v>
      </c>
      <c r="G459">
        <f>IFERROR(IF(SPX[[#This Row],[Date]]=StartMonth,InvtTime*12,IF(G458&gt;0,G458-1,0)),0)</f>
        <v>0</v>
      </c>
      <c r="H459" s="2">
        <f>IF(SPX[[#This Row],[Count]]&gt;0,ROUND(AmountPerYear/12,2),0)</f>
        <v>0</v>
      </c>
      <c r="I459" s="1">
        <f>SPX[[#This Row],[Invested]]/SPX[[#This Row],[Close]]</f>
        <v>0</v>
      </c>
      <c r="J459" s="1">
        <f>SUM(I$2:I459)</f>
        <v>0</v>
      </c>
      <c r="K459" s="32">
        <f>+SPX[[#This Row],[Cumulated Shares]]*SPX[[#This Row],[Close]]</f>
        <v>0</v>
      </c>
      <c r="L459">
        <f>IF(SPX[[#This Row],[Current Value]]&gt;0,1,0)</f>
        <v>0</v>
      </c>
      <c r="M459" s="34">
        <f ca="1">IFERROR(SPX[[#This Row],[Invested]]+OFFSET(SPX[[#This Row],[Invested]],-1,,,6),0)</f>
        <v>0</v>
      </c>
    </row>
    <row r="460" spans="1:13" x14ac:dyDescent="0.25">
      <c r="A460" t="s">
        <v>6</v>
      </c>
      <c r="B460" s="37">
        <v>32203</v>
      </c>
      <c r="C460" s="1">
        <v>267.82000699999998</v>
      </c>
      <c r="D460" s="1">
        <v>272.64001500000001</v>
      </c>
      <c r="E460" s="1">
        <v>256.07000699999998</v>
      </c>
      <c r="F460" s="1">
        <v>258.89001500000001</v>
      </c>
      <c r="G460">
        <f>IFERROR(IF(SPX[[#This Row],[Date]]=StartMonth,InvtTime*12,IF(G459&gt;0,G459-1,0)),0)</f>
        <v>0</v>
      </c>
      <c r="H460" s="2">
        <f>IF(SPX[[#This Row],[Count]]&gt;0,ROUND(AmountPerYear/12,2),0)</f>
        <v>0</v>
      </c>
      <c r="I460" s="1">
        <f>SPX[[#This Row],[Invested]]/SPX[[#This Row],[Close]]</f>
        <v>0</v>
      </c>
      <c r="J460" s="1">
        <f>SUM(I$2:I460)</f>
        <v>0</v>
      </c>
      <c r="K460" s="32">
        <f>+SPX[[#This Row],[Cumulated Shares]]*SPX[[#This Row],[Close]]</f>
        <v>0</v>
      </c>
      <c r="L460">
        <f>IF(SPX[[#This Row],[Current Value]]&gt;0,1,0)</f>
        <v>0</v>
      </c>
      <c r="M460" s="34">
        <f ca="1">IFERROR(SPX[[#This Row],[Invested]]+OFFSET(SPX[[#This Row],[Invested]],-1,,,6),0)</f>
        <v>0</v>
      </c>
    </row>
    <row r="461" spans="1:13" x14ac:dyDescent="0.25">
      <c r="A461" t="s">
        <v>6</v>
      </c>
      <c r="B461" s="37">
        <v>32234</v>
      </c>
      <c r="C461" s="1">
        <v>258.89001500000001</v>
      </c>
      <c r="D461" s="1">
        <v>272.04998799999998</v>
      </c>
      <c r="E461" s="1">
        <v>254.71000699999999</v>
      </c>
      <c r="F461" s="1">
        <v>261.32998700000002</v>
      </c>
      <c r="G461">
        <f>IFERROR(IF(SPX[[#This Row],[Date]]=StartMonth,InvtTime*12,IF(G460&gt;0,G460-1,0)),0)</f>
        <v>0</v>
      </c>
      <c r="H461" s="2">
        <f>IF(SPX[[#This Row],[Count]]&gt;0,ROUND(AmountPerYear/12,2),0)</f>
        <v>0</v>
      </c>
      <c r="I461" s="1">
        <f>SPX[[#This Row],[Invested]]/SPX[[#This Row],[Close]]</f>
        <v>0</v>
      </c>
      <c r="J461" s="1">
        <f>SUM(I$2:I461)</f>
        <v>0</v>
      </c>
      <c r="K461" s="32">
        <f>+SPX[[#This Row],[Cumulated Shares]]*SPX[[#This Row],[Close]]</f>
        <v>0</v>
      </c>
      <c r="L461">
        <f>IF(SPX[[#This Row],[Current Value]]&gt;0,1,0)</f>
        <v>0</v>
      </c>
      <c r="M461" s="34">
        <f ca="1">IFERROR(SPX[[#This Row],[Invested]]+OFFSET(SPX[[#This Row],[Invested]],-1,,,6),0)</f>
        <v>0</v>
      </c>
    </row>
    <row r="462" spans="1:13" x14ac:dyDescent="0.25">
      <c r="A462" t="s">
        <v>6</v>
      </c>
      <c r="B462" s="37">
        <v>32264</v>
      </c>
      <c r="C462" s="1">
        <v>261.35998499999999</v>
      </c>
      <c r="D462" s="1">
        <v>263.70001200000002</v>
      </c>
      <c r="E462" s="1">
        <v>248.85000600000001</v>
      </c>
      <c r="F462" s="1">
        <v>262.16000400000001</v>
      </c>
      <c r="G462">
        <f>IFERROR(IF(SPX[[#This Row],[Date]]=StartMonth,InvtTime*12,IF(G461&gt;0,G461-1,0)),0)</f>
        <v>0</v>
      </c>
      <c r="H462" s="2">
        <f>IF(SPX[[#This Row],[Count]]&gt;0,ROUND(AmountPerYear/12,2),0)</f>
        <v>0</v>
      </c>
      <c r="I462" s="1">
        <f>SPX[[#This Row],[Invested]]/SPX[[#This Row],[Close]]</f>
        <v>0</v>
      </c>
      <c r="J462" s="1">
        <f>SUM(I$2:I462)</f>
        <v>0</v>
      </c>
      <c r="K462" s="32">
        <f>+SPX[[#This Row],[Cumulated Shares]]*SPX[[#This Row],[Close]]</f>
        <v>0</v>
      </c>
      <c r="L462">
        <f>IF(SPX[[#This Row],[Current Value]]&gt;0,1,0)</f>
        <v>0</v>
      </c>
      <c r="M462" s="34">
        <f ca="1">IFERROR(SPX[[#This Row],[Invested]]+OFFSET(SPX[[#This Row],[Invested]],-1,,,6),0)</f>
        <v>0</v>
      </c>
    </row>
    <row r="463" spans="1:13" x14ac:dyDescent="0.25">
      <c r="A463" t="s">
        <v>6</v>
      </c>
      <c r="B463" s="37">
        <v>32295</v>
      </c>
      <c r="C463" s="1">
        <v>262.16000400000001</v>
      </c>
      <c r="D463" s="1">
        <v>276.88000499999998</v>
      </c>
      <c r="E463" s="1">
        <v>262.10000600000001</v>
      </c>
      <c r="F463" s="1">
        <v>273.5</v>
      </c>
      <c r="G463">
        <f>IFERROR(IF(SPX[[#This Row],[Date]]=StartMonth,InvtTime*12,IF(G462&gt;0,G462-1,0)),0)</f>
        <v>0</v>
      </c>
      <c r="H463" s="2">
        <f>IF(SPX[[#This Row],[Count]]&gt;0,ROUND(AmountPerYear/12,2),0)</f>
        <v>0</v>
      </c>
      <c r="I463" s="1">
        <f>SPX[[#This Row],[Invested]]/SPX[[#This Row],[Close]]</f>
        <v>0</v>
      </c>
      <c r="J463" s="1">
        <f>SUM(I$2:I463)</f>
        <v>0</v>
      </c>
      <c r="K463" s="32">
        <f>+SPX[[#This Row],[Cumulated Shares]]*SPX[[#This Row],[Close]]</f>
        <v>0</v>
      </c>
      <c r="L463">
        <f>IF(SPX[[#This Row],[Current Value]]&gt;0,1,0)</f>
        <v>0</v>
      </c>
      <c r="M463" s="34">
        <f ca="1">IFERROR(SPX[[#This Row],[Invested]]+OFFSET(SPX[[#This Row],[Invested]],-1,,,6),0)</f>
        <v>0</v>
      </c>
    </row>
    <row r="464" spans="1:13" x14ac:dyDescent="0.25">
      <c r="A464" t="s">
        <v>6</v>
      </c>
      <c r="B464" s="37">
        <v>32325</v>
      </c>
      <c r="C464" s="1">
        <v>273.5</v>
      </c>
      <c r="D464" s="1">
        <v>276.35998499999999</v>
      </c>
      <c r="E464" s="1">
        <v>262.48001099999999</v>
      </c>
      <c r="F464" s="1">
        <v>272.01998900000001</v>
      </c>
      <c r="G464">
        <f>IFERROR(IF(SPX[[#This Row],[Date]]=StartMonth,InvtTime*12,IF(G463&gt;0,G463-1,0)),0)</f>
        <v>0</v>
      </c>
      <c r="H464" s="2">
        <f>IF(SPX[[#This Row],[Count]]&gt;0,ROUND(AmountPerYear/12,2),0)</f>
        <v>0</v>
      </c>
      <c r="I464" s="1">
        <f>SPX[[#This Row],[Invested]]/SPX[[#This Row],[Close]]</f>
        <v>0</v>
      </c>
      <c r="J464" s="1">
        <f>SUM(I$2:I464)</f>
        <v>0</v>
      </c>
      <c r="K464" s="32">
        <f>+SPX[[#This Row],[Cumulated Shares]]*SPX[[#This Row],[Close]]</f>
        <v>0</v>
      </c>
      <c r="L464">
        <f>IF(SPX[[#This Row],[Current Value]]&gt;0,1,0)</f>
        <v>0</v>
      </c>
      <c r="M464" s="34">
        <f ca="1">IFERROR(SPX[[#This Row],[Invested]]+OFFSET(SPX[[#This Row],[Invested]],-1,,,6),0)</f>
        <v>0</v>
      </c>
    </row>
    <row r="465" spans="1:13" x14ac:dyDescent="0.25">
      <c r="A465" t="s">
        <v>6</v>
      </c>
      <c r="B465" s="37">
        <v>32356</v>
      </c>
      <c r="C465" s="1">
        <v>272.02999899999998</v>
      </c>
      <c r="D465" s="1">
        <v>274.20001200000002</v>
      </c>
      <c r="E465" s="1">
        <v>256.52999899999998</v>
      </c>
      <c r="F465" s="1">
        <v>261.51998900000001</v>
      </c>
      <c r="G465">
        <f>IFERROR(IF(SPX[[#This Row],[Date]]=StartMonth,InvtTime*12,IF(G464&gt;0,G464-1,0)),0)</f>
        <v>0</v>
      </c>
      <c r="H465" s="2">
        <f>IF(SPX[[#This Row],[Count]]&gt;0,ROUND(AmountPerYear/12,2),0)</f>
        <v>0</v>
      </c>
      <c r="I465" s="1">
        <f>SPX[[#This Row],[Invested]]/SPX[[#This Row],[Close]]</f>
        <v>0</v>
      </c>
      <c r="J465" s="1">
        <f>SUM(I$2:I465)</f>
        <v>0</v>
      </c>
      <c r="K465" s="32">
        <f>+SPX[[#This Row],[Cumulated Shares]]*SPX[[#This Row],[Close]]</f>
        <v>0</v>
      </c>
      <c r="L465">
        <f>IF(SPX[[#This Row],[Current Value]]&gt;0,1,0)</f>
        <v>0</v>
      </c>
      <c r="M465" s="34">
        <f ca="1">IFERROR(SPX[[#This Row],[Invested]]+OFFSET(SPX[[#This Row],[Invested]],-1,,,6),0)</f>
        <v>0</v>
      </c>
    </row>
    <row r="466" spans="1:13" x14ac:dyDescent="0.25">
      <c r="A466" t="s">
        <v>6</v>
      </c>
      <c r="B466" s="37">
        <v>32387</v>
      </c>
      <c r="C466" s="1">
        <v>261.51998900000001</v>
      </c>
      <c r="D466" s="1">
        <v>274.86999500000002</v>
      </c>
      <c r="E466" s="1">
        <v>256.98001099999999</v>
      </c>
      <c r="F466" s="1">
        <v>271.91000400000001</v>
      </c>
      <c r="G466">
        <f>IFERROR(IF(SPX[[#This Row],[Date]]=StartMonth,InvtTime*12,IF(G465&gt;0,G465-1,0)),0)</f>
        <v>0</v>
      </c>
      <c r="H466" s="2">
        <f>IF(SPX[[#This Row],[Count]]&gt;0,ROUND(AmountPerYear/12,2),0)</f>
        <v>0</v>
      </c>
      <c r="I466" s="1">
        <f>SPX[[#This Row],[Invested]]/SPX[[#This Row],[Close]]</f>
        <v>0</v>
      </c>
      <c r="J466" s="1">
        <f>SUM(I$2:I466)</f>
        <v>0</v>
      </c>
      <c r="K466" s="32">
        <f>+SPX[[#This Row],[Cumulated Shares]]*SPX[[#This Row],[Close]]</f>
        <v>0</v>
      </c>
      <c r="L466">
        <f>IF(SPX[[#This Row],[Current Value]]&gt;0,1,0)</f>
        <v>0</v>
      </c>
      <c r="M466" s="34">
        <f ca="1">IFERROR(SPX[[#This Row],[Invested]]+OFFSET(SPX[[#This Row],[Invested]],-1,,,6),0)</f>
        <v>0</v>
      </c>
    </row>
    <row r="467" spans="1:13" x14ac:dyDescent="0.25">
      <c r="A467" t="s">
        <v>6</v>
      </c>
      <c r="B467" s="37">
        <v>32417</v>
      </c>
      <c r="C467" s="1">
        <v>271.89001500000001</v>
      </c>
      <c r="D467" s="1">
        <v>283.95001200000002</v>
      </c>
      <c r="E467" s="1">
        <v>268.83999599999999</v>
      </c>
      <c r="F467" s="1">
        <v>278.97000100000002</v>
      </c>
      <c r="G467">
        <f>IFERROR(IF(SPX[[#This Row],[Date]]=StartMonth,InvtTime*12,IF(G466&gt;0,G466-1,0)),0)</f>
        <v>0</v>
      </c>
      <c r="H467" s="2">
        <f>IF(SPX[[#This Row],[Count]]&gt;0,ROUND(AmountPerYear/12,2),0)</f>
        <v>0</v>
      </c>
      <c r="I467" s="1">
        <f>SPX[[#This Row],[Invested]]/SPX[[#This Row],[Close]]</f>
        <v>0</v>
      </c>
      <c r="J467" s="1">
        <f>SUM(I$2:I467)</f>
        <v>0</v>
      </c>
      <c r="K467" s="32">
        <f>+SPX[[#This Row],[Cumulated Shares]]*SPX[[#This Row],[Close]]</f>
        <v>0</v>
      </c>
      <c r="L467">
        <f>IF(SPX[[#This Row],[Current Value]]&gt;0,1,0)</f>
        <v>0</v>
      </c>
      <c r="M467" s="34">
        <f ca="1">IFERROR(SPX[[#This Row],[Invested]]+OFFSET(SPX[[#This Row],[Invested]],-1,,,6),0)</f>
        <v>0</v>
      </c>
    </row>
    <row r="468" spans="1:13" x14ac:dyDescent="0.25">
      <c r="A468" t="s">
        <v>6</v>
      </c>
      <c r="B468" s="37">
        <v>32448</v>
      </c>
      <c r="C468" s="1">
        <v>278.97000100000002</v>
      </c>
      <c r="D468" s="1">
        <v>280.36999500000002</v>
      </c>
      <c r="E468" s="1">
        <v>262.85000600000001</v>
      </c>
      <c r="F468" s="1">
        <v>273.70001200000002</v>
      </c>
      <c r="G468">
        <f>IFERROR(IF(SPX[[#This Row],[Date]]=StartMonth,InvtTime*12,IF(G467&gt;0,G467-1,0)),0)</f>
        <v>0</v>
      </c>
      <c r="H468" s="2">
        <f>IF(SPX[[#This Row],[Count]]&gt;0,ROUND(AmountPerYear/12,2),0)</f>
        <v>0</v>
      </c>
      <c r="I468" s="1">
        <f>SPX[[#This Row],[Invested]]/SPX[[#This Row],[Close]]</f>
        <v>0</v>
      </c>
      <c r="J468" s="1">
        <f>SUM(I$2:I468)</f>
        <v>0</v>
      </c>
      <c r="K468" s="32">
        <f>+SPX[[#This Row],[Cumulated Shares]]*SPX[[#This Row],[Close]]</f>
        <v>0</v>
      </c>
      <c r="L468">
        <f>IF(SPX[[#This Row],[Current Value]]&gt;0,1,0)</f>
        <v>0</v>
      </c>
      <c r="M468" s="34">
        <f ca="1">IFERROR(SPX[[#This Row],[Invested]]+OFFSET(SPX[[#This Row],[Invested]],-1,,,6),0)</f>
        <v>0</v>
      </c>
    </row>
    <row r="469" spans="1:13" x14ac:dyDescent="0.25">
      <c r="A469" t="s">
        <v>6</v>
      </c>
      <c r="B469" s="37">
        <v>32478</v>
      </c>
      <c r="C469" s="1">
        <v>273.67999300000002</v>
      </c>
      <c r="D469" s="1">
        <v>280.45001200000002</v>
      </c>
      <c r="E469" s="1">
        <v>270.47000100000002</v>
      </c>
      <c r="F469" s="1">
        <v>277.72000100000002</v>
      </c>
      <c r="G469">
        <f>IFERROR(IF(SPX[[#This Row],[Date]]=StartMonth,InvtTime*12,IF(G468&gt;0,G468-1,0)),0)</f>
        <v>0</v>
      </c>
      <c r="H469" s="2">
        <f>IF(SPX[[#This Row],[Count]]&gt;0,ROUND(AmountPerYear/12,2),0)</f>
        <v>0</v>
      </c>
      <c r="I469" s="1">
        <f>SPX[[#This Row],[Invested]]/SPX[[#This Row],[Close]]</f>
        <v>0</v>
      </c>
      <c r="J469" s="1">
        <f>SUM(I$2:I469)</f>
        <v>0</v>
      </c>
      <c r="K469" s="32">
        <f>+SPX[[#This Row],[Cumulated Shares]]*SPX[[#This Row],[Close]]</f>
        <v>0</v>
      </c>
      <c r="L469">
        <f>IF(SPX[[#This Row],[Current Value]]&gt;0,1,0)</f>
        <v>0</v>
      </c>
      <c r="M469" s="34">
        <f ca="1">IFERROR(SPX[[#This Row],[Invested]]+OFFSET(SPX[[#This Row],[Invested]],-1,,,6),0)</f>
        <v>0</v>
      </c>
    </row>
    <row r="470" spans="1:13" x14ac:dyDescent="0.25">
      <c r="A470" t="s">
        <v>6</v>
      </c>
      <c r="B470" s="37">
        <v>32509</v>
      </c>
      <c r="C470" s="1">
        <v>277.72000100000002</v>
      </c>
      <c r="D470" s="1">
        <v>297.51001000000002</v>
      </c>
      <c r="E470" s="1">
        <v>273.80999800000001</v>
      </c>
      <c r="F470" s="1">
        <v>297.47000100000002</v>
      </c>
      <c r="G470">
        <f>IFERROR(IF(SPX[[#This Row],[Date]]=StartMonth,InvtTime*12,IF(G469&gt;0,G469-1,0)),0)</f>
        <v>0</v>
      </c>
      <c r="H470" s="2">
        <f>IF(SPX[[#This Row],[Count]]&gt;0,ROUND(AmountPerYear/12,2),0)</f>
        <v>0</v>
      </c>
      <c r="I470" s="1">
        <f>SPX[[#This Row],[Invested]]/SPX[[#This Row],[Close]]</f>
        <v>0</v>
      </c>
      <c r="J470" s="1">
        <f>SUM(I$2:I470)</f>
        <v>0</v>
      </c>
      <c r="K470" s="32">
        <f>+SPX[[#This Row],[Cumulated Shares]]*SPX[[#This Row],[Close]]</f>
        <v>0</v>
      </c>
      <c r="L470">
        <f>IF(SPX[[#This Row],[Current Value]]&gt;0,1,0)</f>
        <v>0</v>
      </c>
      <c r="M470" s="34">
        <f ca="1">IFERROR(SPX[[#This Row],[Invested]]+OFFSET(SPX[[#This Row],[Invested]],-1,,,6),0)</f>
        <v>0</v>
      </c>
    </row>
    <row r="471" spans="1:13" x14ac:dyDescent="0.25">
      <c r="A471" t="s">
        <v>6</v>
      </c>
      <c r="B471" s="37">
        <v>32540</v>
      </c>
      <c r="C471" s="1">
        <v>297.47000100000002</v>
      </c>
      <c r="D471" s="1">
        <v>300.57000699999998</v>
      </c>
      <c r="E471" s="1">
        <v>286.26001000000002</v>
      </c>
      <c r="F471" s="1">
        <v>288.85998499999999</v>
      </c>
      <c r="G471">
        <f>IFERROR(IF(SPX[[#This Row],[Date]]=StartMonth,InvtTime*12,IF(G470&gt;0,G470-1,0)),0)</f>
        <v>0</v>
      </c>
      <c r="H471" s="2">
        <f>IF(SPX[[#This Row],[Count]]&gt;0,ROUND(AmountPerYear/12,2),0)</f>
        <v>0</v>
      </c>
      <c r="I471" s="1">
        <f>SPX[[#This Row],[Invested]]/SPX[[#This Row],[Close]]</f>
        <v>0</v>
      </c>
      <c r="J471" s="1">
        <f>SUM(I$2:I471)</f>
        <v>0</v>
      </c>
      <c r="K471" s="32">
        <f>+SPX[[#This Row],[Cumulated Shares]]*SPX[[#This Row],[Close]]</f>
        <v>0</v>
      </c>
      <c r="L471">
        <f>IF(SPX[[#This Row],[Current Value]]&gt;0,1,0)</f>
        <v>0</v>
      </c>
      <c r="M471" s="34">
        <f ca="1">IFERROR(SPX[[#This Row],[Invested]]+OFFSET(SPX[[#This Row],[Invested]],-1,,,6),0)</f>
        <v>0</v>
      </c>
    </row>
    <row r="472" spans="1:13" x14ac:dyDescent="0.25">
      <c r="A472" t="s">
        <v>6</v>
      </c>
      <c r="B472" s="37">
        <v>32568</v>
      </c>
      <c r="C472" s="1">
        <v>288.85998499999999</v>
      </c>
      <c r="D472" s="1">
        <v>299.98998999999998</v>
      </c>
      <c r="E472" s="1">
        <v>286.459991</v>
      </c>
      <c r="F472" s="1">
        <v>294.86999500000002</v>
      </c>
      <c r="G472">
        <f>IFERROR(IF(SPX[[#This Row],[Date]]=StartMonth,InvtTime*12,IF(G471&gt;0,G471-1,0)),0)</f>
        <v>0</v>
      </c>
      <c r="H472" s="2">
        <f>IF(SPX[[#This Row],[Count]]&gt;0,ROUND(AmountPerYear/12,2),0)</f>
        <v>0</v>
      </c>
      <c r="I472" s="1">
        <f>SPX[[#This Row],[Invested]]/SPX[[#This Row],[Close]]</f>
        <v>0</v>
      </c>
      <c r="J472" s="1">
        <f>SUM(I$2:I472)</f>
        <v>0</v>
      </c>
      <c r="K472" s="32">
        <f>+SPX[[#This Row],[Cumulated Shares]]*SPX[[#This Row],[Close]]</f>
        <v>0</v>
      </c>
      <c r="L472">
        <f>IF(SPX[[#This Row],[Current Value]]&gt;0,1,0)</f>
        <v>0</v>
      </c>
      <c r="M472" s="34">
        <f ca="1">IFERROR(SPX[[#This Row],[Invested]]+OFFSET(SPX[[#This Row],[Invested]],-1,,,6),0)</f>
        <v>0</v>
      </c>
    </row>
    <row r="473" spans="1:13" x14ac:dyDescent="0.25">
      <c r="A473" t="s">
        <v>6</v>
      </c>
      <c r="B473" s="37">
        <v>32599</v>
      </c>
      <c r="C473" s="1">
        <v>294.86999500000002</v>
      </c>
      <c r="D473" s="1">
        <v>310.45001200000002</v>
      </c>
      <c r="E473" s="1">
        <v>294.35000600000001</v>
      </c>
      <c r="F473" s="1">
        <v>309.64001500000001</v>
      </c>
      <c r="G473" s="33">
        <f>IFERROR(IF(SPX[[#This Row],[Date]]=StartMonth,InvtTime*12,IF(G472&gt;0,G472-1,0)),0)</f>
        <v>0</v>
      </c>
      <c r="H473" s="34">
        <f>IF(SPX[[#This Row],[Count]]&gt;0,ROUND(AmountPerYear/12,2),0)</f>
        <v>0</v>
      </c>
      <c r="I473" s="1">
        <f>SPX[[#This Row],[Invested]]/SPX[[#This Row],[Close]]</f>
        <v>0</v>
      </c>
      <c r="J473" s="1">
        <f>SUM(I$2:I473)</f>
        <v>0</v>
      </c>
      <c r="K473" s="32">
        <f>+SPX[[#This Row],[Cumulated Shares]]*SPX[[#This Row],[Close]]</f>
        <v>0</v>
      </c>
      <c r="L473" s="33">
        <f>IF(SPX[[#This Row],[Current Value]]&gt;0,1,0)</f>
        <v>0</v>
      </c>
      <c r="M473" s="34">
        <f ca="1">IFERROR(SPX[[#This Row],[Invested]]+OFFSET(SPX[[#This Row],[Invested]],-1,,,6),0)</f>
        <v>0</v>
      </c>
    </row>
    <row r="474" spans="1:13" x14ac:dyDescent="0.25">
      <c r="A474" t="s">
        <v>6</v>
      </c>
      <c r="B474" s="37">
        <v>32629</v>
      </c>
      <c r="C474" s="1">
        <v>309.64001500000001</v>
      </c>
      <c r="D474" s="1">
        <v>323.05999800000001</v>
      </c>
      <c r="E474" s="1">
        <v>304.05999800000001</v>
      </c>
      <c r="F474" s="1">
        <v>320.51998900000001</v>
      </c>
      <c r="G474" s="33">
        <f>IFERROR(IF(SPX[[#This Row],[Date]]=StartMonth,InvtTime*12,IF(G473&gt;0,G473-1,0)),0)</f>
        <v>0</v>
      </c>
      <c r="H474" s="34">
        <f>IF(SPX[[#This Row],[Count]]&gt;0,ROUND(AmountPerYear/12,2),0)</f>
        <v>0</v>
      </c>
      <c r="I474" s="1">
        <f>SPX[[#This Row],[Invested]]/SPX[[#This Row],[Close]]</f>
        <v>0</v>
      </c>
      <c r="J474" s="1">
        <f>SUM(I$2:I474)</f>
        <v>0</v>
      </c>
      <c r="K474" s="32">
        <f>+SPX[[#This Row],[Cumulated Shares]]*SPX[[#This Row],[Close]]</f>
        <v>0</v>
      </c>
      <c r="L474" s="33">
        <f>IF(SPX[[#This Row],[Current Value]]&gt;0,1,0)</f>
        <v>0</v>
      </c>
      <c r="M474" s="34">
        <f ca="1">IFERROR(SPX[[#This Row],[Invested]]+OFFSET(SPX[[#This Row],[Invested]],-1,,,6),0)</f>
        <v>0</v>
      </c>
    </row>
    <row r="475" spans="1:13" x14ac:dyDescent="0.25">
      <c r="A475" t="s">
        <v>6</v>
      </c>
      <c r="B475" s="37">
        <v>32660</v>
      </c>
      <c r="C475" s="1">
        <v>320.51001000000002</v>
      </c>
      <c r="D475" s="1">
        <v>329.19000199999999</v>
      </c>
      <c r="E475" s="1">
        <v>314.38000499999998</v>
      </c>
      <c r="F475" s="1">
        <v>317.98001099999999</v>
      </c>
      <c r="G475" s="33">
        <f>IFERROR(IF(SPX[[#This Row],[Date]]=StartMonth,InvtTime*12,IF(G474&gt;0,G474-1,0)),0)</f>
        <v>0</v>
      </c>
      <c r="H475" s="34">
        <f>IF(SPX[[#This Row],[Count]]&gt;0,ROUND(AmountPerYear/12,2),0)</f>
        <v>0</v>
      </c>
      <c r="I475" s="1">
        <f>SPX[[#This Row],[Invested]]/SPX[[#This Row],[Close]]</f>
        <v>0</v>
      </c>
      <c r="J475" s="1">
        <f>SUM(I$2:I475)</f>
        <v>0</v>
      </c>
      <c r="K475" s="32">
        <f>+SPX[[#This Row],[Cumulated Shares]]*SPX[[#This Row],[Close]]</f>
        <v>0</v>
      </c>
      <c r="L475" s="33">
        <f>IF(SPX[[#This Row],[Current Value]]&gt;0,1,0)</f>
        <v>0</v>
      </c>
      <c r="M475" s="34">
        <f ca="1">IFERROR(SPX[[#This Row],[Invested]]+OFFSET(SPX[[#This Row],[Invested]],-1,,,6),0)</f>
        <v>0</v>
      </c>
    </row>
    <row r="476" spans="1:13" x14ac:dyDescent="0.25">
      <c r="A476" t="s">
        <v>6</v>
      </c>
      <c r="B476" s="37">
        <v>32690</v>
      </c>
      <c r="C476" s="1">
        <v>317.98001099999999</v>
      </c>
      <c r="D476" s="1">
        <v>346.07998700000002</v>
      </c>
      <c r="E476" s="1">
        <v>317.26001000000002</v>
      </c>
      <c r="F476" s="1">
        <v>346.07998700000002</v>
      </c>
      <c r="G476" s="33">
        <f>IFERROR(IF(SPX[[#This Row],[Date]]=StartMonth,InvtTime*12,IF(G475&gt;0,G475-1,0)),0)</f>
        <v>0</v>
      </c>
      <c r="H476" s="34">
        <f>IF(SPX[[#This Row],[Count]]&gt;0,ROUND(AmountPerYear/12,2),0)</f>
        <v>0</v>
      </c>
      <c r="I476" s="1">
        <f>SPX[[#This Row],[Invested]]/SPX[[#This Row],[Close]]</f>
        <v>0</v>
      </c>
      <c r="J476" s="1">
        <f>SUM(I$2:I476)</f>
        <v>0</v>
      </c>
      <c r="K476" s="32">
        <f>+SPX[[#This Row],[Cumulated Shares]]*SPX[[#This Row],[Close]]</f>
        <v>0</v>
      </c>
      <c r="L476" s="33">
        <f>IF(SPX[[#This Row],[Current Value]]&gt;0,1,0)</f>
        <v>0</v>
      </c>
      <c r="M476" s="34">
        <f ca="1">IFERROR(SPX[[#This Row],[Invested]]+OFFSET(SPX[[#This Row],[Invested]],-1,,,6),0)</f>
        <v>0</v>
      </c>
    </row>
    <row r="477" spans="1:13" x14ac:dyDescent="0.25">
      <c r="A477" t="s">
        <v>6</v>
      </c>
      <c r="B477" s="37">
        <v>32721</v>
      </c>
      <c r="C477" s="1">
        <v>346.07998700000002</v>
      </c>
      <c r="D477" s="1">
        <v>352.73001099999999</v>
      </c>
      <c r="E477" s="1">
        <v>339</v>
      </c>
      <c r="F477" s="1">
        <v>351.45001200000002</v>
      </c>
      <c r="G477" s="33">
        <f>IFERROR(IF(SPX[[#This Row],[Date]]=StartMonth,InvtTime*12,IF(G476&gt;0,G476-1,0)),0)</f>
        <v>0</v>
      </c>
      <c r="H477" s="34">
        <f>IF(SPX[[#This Row],[Count]]&gt;0,ROUND(AmountPerYear/12,2),0)</f>
        <v>0</v>
      </c>
      <c r="I477" s="1">
        <f>SPX[[#This Row],[Invested]]/SPX[[#This Row],[Close]]</f>
        <v>0</v>
      </c>
      <c r="J477" s="1">
        <f>SUM(I$2:I477)</f>
        <v>0</v>
      </c>
      <c r="K477" s="32">
        <f>+SPX[[#This Row],[Cumulated Shares]]*SPX[[#This Row],[Close]]</f>
        <v>0</v>
      </c>
      <c r="L477" s="33">
        <f>IF(SPX[[#This Row],[Current Value]]&gt;0,1,0)</f>
        <v>0</v>
      </c>
      <c r="M477" s="34">
        <f ca="1">IFERROR(SPX[[#This Row],[Invested]]+OFFSET(SPX[[#This Row],[Invested]],-1,,,6),0)</f>
        <v>0</v>
      </c>
    </row>
    <row r="478" spans="1:13" x14ac:dyDescent="0.25">
      <c r="A478" t="s">
        <v>6</v>
      </c>
      <c r="B478" s="37">
        <v>32752</v>
      </c>
      <c r="C478" s="1">
        <v>351.45001200000002</v>
      </c>
      <c r="D478" s="1">
        <v>354.13000499999998</v>
      </c>
      <c r="E478" s="1">
        <v>341.36999500000002</v>
      </c>
      <c r="F478" s="1">
        <v>349.14999399999999</v>
      </c>
      <c r="G478" s="33">
        <f>IFERROR(IF(SPX[[#This Row],[Date]]=StartMonth,InvtTime*12,IF(G477&gt;0,G477-1,0)),0)</f>
        <v>0</v>
      </c>
      <c r="H478" s="34">
        <f>IF(SPX[[#This Row],[Count]]&gt;0,ROUND(AmountPerYear/12,2),0)</f>
        <v>0</v>
      </c>
      <c r="I478" s="1">
        <f>SPX[[#This Row],[Invested]]/SPX[[#This Row],[Close]]</f>
        <v>0</v>
      </c>
      <c r="J478" s="1">
        <f>SUM(I$2:I478)</f>
        <v>0</v>
      </c>
      <c r="K478" s="32">
        <f>+SPX[[#This Row],[Cumulated Shares]]*SPX[[#This Row],[Close]]</f>
        <v>0</v>
      </c>
      <c r="L478" s="33">
        <f>IF(SPX[[#This Row],[Current Value]]&gt;0,1,0)</f>
        <v>0</v>
      </c>
      <c r="M478" s="34">
        <f ca="1">IFERROR(SPX[[#This Row],[Invested]]+OFFSET(SPX[[#This Row],[Invested]],-1,,,6),0)</f>
        <v>0</v>
      </c>
    </row>
    <row r="479" spans="1:13" x14ac:dyDescent="0.25">
      <c r="A479" t="s">
        <v>6</v>
      </c>
      <c r="B479" s="37">
        <v>32782</v>
      </c>
      <c r="C479" s="1">
        <v>349.14999399999999</v>
      </c>
      <c r="D479" s="1">
        <v>360.44000199999999</v>
      </c>
      <c r="E479" s="1">
        <v>327.11999500000002</v>
      </c>
      <c r="F479" s="1">
        <v>340.35998499999999</v>
      </c>
      <c r="G479" s="33">
        <f>IFERROR(IF(SPX[[#This Row],[Date]]=StartMonth,InvtTime*12,IF(G478&gt;0,G478-1,0)),0)</f>
        <v>0</v>
      </c>
      <c r="H479" s="34">
        <f>IF(SPX[[#This Row],[Count]]&gt;0,ROUND(AmountPerYear/12,2),0)</f>
        <v>0</v>
      </c>
      <c r="I479" s="1">
        <f>SPX[[#This Row],[Invested]]/SPX[[#This Row],[Close]]</f>
        <v>0</v>
      </c>
      <c r="J479" s="1">
        <f>SUM(I$2:I479)</f>
        <v>0</v>
      </c>
      <c r="K479" s="32">
        <f>+SPX[[#This Row],[Cumulated Shares]]*SPX[[#This Row],[Close]]</f>
        <v>0</v>
      </c>
      <c r="L479" s="33">
        <f>IF(SPX[[#This Row],[Current Value]]&gt;0,1,0)</f>
        <v>0</v>
      </c>
      <c r="M479" s="34">
        <f ca="1">IFERROR(SPX[[#This Row],[Invested]]+OFFSET(SPX[[#This Row],[Invested]],-1,,,6),0)</f>
        <v>0</v>
      </c>
    </row>
    <row r="480" spans="1:13" x14ac:dyDescent="0.25">
      <c r="A480" t="s">
        <v>6</v>
      </c>
      <c r="B480" s="37">
        <v>32813</v>
      </c>
      <c r="C480" s="1">
        <v>340.35998499999999</v>
      </c>
      <c r="D480" s="1">
        <v>346.5</v>
      </c>
      <c r="E480" s="1">
        <v>330.91000400000001</v>
      </c>
      <c r="F480" s="1">
        <v>345.98998999999998</v>
      </c>
      <c r="G480" s="33">
        <f>IFERROR(IF(SPX[[#This Row],[Date]]=StartMonth,InvtTime*12,IF(G479&gt;0,G479-1,0)),0)</f>
        <v>0</v>
      </c>
      <c r="H480" s="34">
        <f>IF(SPX[[#This Row],[Count]]&gt;0,ROUND(AmountPerYear/12,2),0)</f>
        <v>0</v>
      </c>
      <c r="I480" s="1">
        <f>SPX[[#This Row],[Invested]]/SPX[[#This Row],[Close]]</f>
        <v>0</v>
      </c>
      <c r="J480" s="1">
        <f>SUM(I$2:I480)</f>
        <v>0</v>
      </c>
      <c r="K480" s="32">
        <f>+SPX[[#This Row],[Cumulated Shares]]*SPX[[#This Row],[Close]]</f>
        <v>0</v>
      </c>
      <c r="L480" s="33">
        <f>IF(SPX[[#This Row],[Current Value]]&gt;0,1,0)</f>
        <v>0</v>
      </c>
      <c r="M480" s="34">
        <f ca="1">IFERROR(SPX[[#This Row],[Invested]]+OFFSET(SPX[[#This Row],[Invested]],-1,,,6),0)</f>
        <v>0</v>
      </c>
    </row>
    <row r="481" spans="1:13" x14ac:dyDescent="0.25">
      <c r="A481" t="s">
        <v>6</v>
      </c>
      <c r="B481" s="37">
        <v>32843</v>
      </c>
      <c r="C481" s="1">
        <v>346.01001000000002</v>
      </c>
      <c r="D481" s="1">
        <v>354.10000600000001</v>
      </c>
      <c r="E481" s="1">
        <v>339.63000499999998</v>
      </c>
      <c r="F481" s="1">
        <v>353.39999399999999</v>
      </c>
      <c r="G481" s="33">
        <f>IFERROR(IF(SPX[[#This Row],[Date]]=StartMonth,InvtTime*12,IF(G480&gt;0,G480-1,0)),0)</f>
        <v>0</v>
      </c>
      <c r="H481" s="34">
        <f>IF(SPX[[#This Row],[Count]]&gt;0,ROUND(AmountPerYear/12,2),0)</f>
        <v>0</v>
      </c>
      <c r="I481" s="1">
        <f>SPX[[#This Row],[Invested]]/SPX[[#This Row],[Close]]</f>
        <v>0</v>
      </c>
      <c r="J481" s="1">
        <f>SUM(I$2:I481)</f>
        <v>0</v>
      </c>
      <c r="K481" s="32">
        <f>+SPX[[#This Row],[Cumulated Shares]]*SPX[[#This Row],[Close]]</f>
        <v>0</v>
      </c>
      <c r="L481" s="33">
        <f>IF(SPX[[#This Row],[Current Value]]&gt;0,1,0)</f>
        <v>0</v>
      </c>
      <c r="M481" s="34">
        <f ca="1">IFERROR(SPX[[#This Row],[Invested]]+OFFSET(SPX[[#This Row],[Invested]],-1,,,6),0)</f>
        <v>0</v>
      </c>
    </row>
    <row r="482" spans="1:13" x14ac:dyDescent="0.25">
      <c r="A482" t="s">
        <v>6</v>
      </c>
      <c r="B482" s="37">
        <v>32874</v>
      </c>
      <c r="C482" s="1">
        <v>353.39999399999999</v>
      </c>
      <c r="D482" s="1">
        <v>360.58999599999999</v>
      </c>
      <c r="E482" s="1">
        <v>319.82998700000002</v>
      </c>
      <c r="F482" s="1">
        <v>329.07998700000002</v>
      </c>
      <c r="G482" s="33">
        <f>IFERROR(IF(SPX[[#This Row],[Date]]=StartMonth,InvtTime*12,IF(G481&gt;0,G481-1,0)),0)</f>
        <v>60</v>
      </c>
      <c r="H482" s="34">
        <f>IF(SPX[[#This Row],[Count]]&gt;0,ROUND(AmountPerYear/12,2),0)</f>
        <v>100</v>
      </c>
      <c r="I482" s="1">
        <f>SPX[[#This Row],[Invested]]/SPX[[#This Row],[Close]]</f>
        <v>0.30387748860583247</v>
      </c>
      <c r="J482" s="1">
        <f>SUM(I$2:I482)</f>
        <v>0.30387748860583247</v>
      </c>
      <c r="K482" s="32">
        <f>+SPX[[#This Row],[Cumulated Shares]]*SPX[[#This Row],[Close]]</f>
        <v>100</v>
      </c>
      <c r="L482" s="33">
        <f>IF(SPX[[#This Row],[Current Value]]&gt;0,1,0)</f>
        <v>1</v>
      </c>
      <c r="M482" s="34">
        <f ca="1">IFERROR(SPX[[#This Row],[Invested]]+OFFSET(SPX[[#This Row],[Invested]],-1,,,6),0)</f>
        <v>100</v>
      </c>
    </row>
    <row r="483" spans="1:13" x14ac:dyDescent="0.25">
      <c r="A483" t="s">
        <v>6</v>
      </c>
      <c r="B483" s="37">
        <v>32905</v>
      </c>
      <c r="C483" s="1">
        <v>329.07998700000002</v>
      </c>
      <c r="D483" s="1">
        <v>336.08999599999999</v>
      </c>
      <c r="E483" s="1">
        <v>322.10000600000001</v>
      </c>
      <c r="F483" s="1">
        <v>331.89001500000001</v>
      </c>
      <c r="G483" s="33">
        <f>IFERROR(IF(SPX[[#This Row],[Date]]=StartMonth,InvtTime*12,IF(G482&gt;0,G482-1,0)),0)</f>
        <v>59</v>
      </c>
      <c r="H483" s="34">
        <f>IF(SPX[[#This Row],[Count]]&gt;0,ROUND(AmountPerYear/12,2),0)</f>
        <v>100</v>
      </c>
      <c r="I483" s="1">
        <f>SPX[[#This Row],[Invested]]/SPX[[#This Row],[Close]]</f>
        <v>0.30130463551306297</v>
      </c>
      <c r="J483" s="1">
        <f>SUM(I$2:I483)</f>
        <v>0.60518212411889549</v>
      </c>
      <c r="K483" s="32">
        <f>+SPX[[#This Row],[Cumulated Shares]]*SPX[[#This Row],[Close]]</f>
        <v>200.85390425155208</v>
      </c>
      <c r="L483" s="33">
        <f>IF(SPX[[#This Row],[Current Value]]&gt;0,1,0)</f>
        <v>1</v>
      </c>
      <c r="M483" s="34">
        <f ca="1">IFERROR(SPX[[#This Row],[Invested]]+OFFSET(SPX[[#This Row],[Invested]],-1,,,6),0)</f>
        <v>200</v>
      </c>
    </row>
    <row r="484" spans="1:13" x14ac:dyDescent="0.25">
      <c r="A484" t="s">
        <v>6</v>
      </c>
      <c r="B484" s="37">
        <v>32933</v>
      </c>
      <c r="C484" s="1">
        <v>331.89001500000001</v>
      </c>
      <c r="D484" s="1">
        <v>344.48998999999998</v>
      </c>
      <c r="E484" s="1">
        <v>331.07998700000002</v>
      </c>
      <c r="F484" s="1">
        <v>339.94000199999999</v>
      </c>
      <c r="G484" s="33">
        <f>IFERROR(IF(SPX[[#This Row],[Date]]=StartMonth,InvtTime*12,IF(G483&gt;0,G483-1,0)),0)</f>
        <v>58</v>
      </c>
      <c r="H484" s="34">
        <f>IF(SPX[[#This Row],[Count]]&gt;0,ROUND(AmountPerYear/12,2),0)</f>
        <v>100</v>
      </c>
      <c r="I484" s="1">
        <f>SPX[[#This Row],[Invested]]/SPX[[#This Row],[Close]]</f>
        <v>0.29416955760328556</v>
      </c>
      <c r="J484" s="1">
        <f>SUM(I$2:I484)</f>
        <v>0.89935168172218105</v>
      </c>
      <c r="K484" s="32">
        <f>+SPX[[#This Row],[Cumulated Shares]]*SPX[[#This Row],[Close]]</f>
        <v>305.72561248334159</v>
      </c>
      <c r="L484" s="33">
        <f>IF(SPX[[#This Row],[Current Value]]&gt;0,1,0)</f>
        <v>1</v>
      </c>
      <c r="M484" s="34">
        <f ca="1">IFERROR(SPX[[#This Row],[Invested]]+OFFSET(SPX[[#This Row],[Invested]],-1,,,6),0)</f>
        <v>300</v>
      </c>
    </row>
    <row r="485" spans="1:13" x14ac:dyDescent="0.25">
      <c r="A485" t="s">
        <v>6</v>
      </c>
      <c r="B485" s="37">
        <v>32964</v>
      </c>
      <c r="C485" s="1">
        <v>339.94000199999999</v>
      </c>
      <c r="D485" s="1">
        <v>347.29998799999998</v>
      </c>
      <c r="E485" s="1">
        <v>327.76001000000002</v>
      </c>
      <c r="F485" s="1">
        <v>330.79998799999998</v>
      </c>
      <c r="G485" s="33">
        <f>IFERROR(IF(SPX[[#This Row],[Date]]=StartMonth,InvtTime*12,IF(G484&gt;0,G484-1,0)),0)</f>
        <v>57</v>
      </c>
      <c r="H485" s="34">
        <f>IF(SPX[[#This Row],[Count]]&gt;0,ROUND(AmountPerYear/12,2),0)</f>
        <v>100</v>
      </c>
      <c r="I485" s="1">
        <f>SPX[[#This Row],[Invested]]/SPX[[#This Row],[Close]]</f>
        <v>0.30229747166738108</v>
      </c>
      <c r="J485" s="1">
        <f>SUM(I$2:I485)</f>
        <v>1.2016491533895621</v>
      </c>
      <c r="K485" s="32">
        <f>+SPX[[#This Row],[Cumulated Shares]]*SPX[[#This Row],[Close]]</f>
        <v>397.5055255214773</v>
      </c>
      <c r="L485" s="33">
        <f>IF(SPX[[#This Row],[Current Value]]&gt;0,1,0)</f>
        <v>1</v>
      </c>
      <c r="M485" s="34">
        <f ca="1">IFERROR(SPX[[#This Row],[Invested]]+OFFSET(SPX[[#This Row],[Invested]],-1,,,6),0)</f>
        <v>400</v>
      </c>
    </row>
    <row r="486" spans="1:13" x14ac:dyDescent="0.25">
      <c r="A486" t="s">
        <v>6</v>
      </c>
      <c r="B486" s="37">
        <v>32994</v>
      </c>
      <c r="C486" s="1">
        <v>330.79998799999998</v>
      </c>
      <c r="D486" s="1">
        <v>362.26001000000002</v>
      </c>
      <c r="E486" s="1">
        <v>330.79998799999998</v>
      </c>
      <c r="F486" s="1">
        <v>361.23001099999999</v>
      </c>
      <c r="G486" s="33">
        <f>IFERROR(IF(SPX[[#This Row],[Date]]=StartMonth,InvtTime*12,IF(G485&gt;0,G485-1,0)),0)</f>
        <v>56</v>
      </c>
      <c r="H486" s="34">
        <f>IF(SPX[[#This Row],[Count]]&gt;0,ROUND(AmountPerYear/12,2),0)</f>
        <v>100</v>
      </c>
      <c r="I486" s="1">
        <f>SPX[[#This Row],[Invested]]/SPX[[#This Row],[Close]]</f>
        <v>0.27683192690210895</v>
      </c>
      <c r="J486" s="1">
        <f>SUM(I$2:I486)</f>
        <v>1.478481080291671</v>
      </c>
      <c r="K486" s="32">
        <f>+SPX[[#This Row],[Cumulated Shares]]*SPX[[#This Row],[Close]]</f>
        <v>534.07173689705223</v>
      </c>
      <c r="L486" s="33">
        <f>IF(SPX[[#This Row],[Current Value]]&gt;0,1,0)</f>
        <v>1</v>
      </c>
      <c r="M486" s="34">
        <f ca="1">IFERROR(SPX[[#This Row],[Invested]]+OFFSET(SPX[[#This Row],[Invested]],-1,,,6),0)</f>
        <v>500</v>
      </c>
    </row>
    <row r="487" spans="1:13" x14ac:dyDescent="0.25">
      <c r="A487" t="s">
        <v>6</v>
      </c>
      <c r="B487" s="37">
        <v>33025</v>
      </c>
      <c r="C487" s="1">
        <v>361.26001000000002</v>
      </c>
      <c r="D487" s="1">
        <v>368.77999899999998</v>
      </c>
      <c r="E487" s="1">
        <v>351.23001099999999</v>
      </c>
      <c r="F487" s="1">
        <v>358.01998900000001</v>
      </c>
      <c r="G487" s="33">
        <f>IFERROR(IF(SPX[[#This Row],[Date]]=StartMonth,InvtTime*12,IF(G486&gt;0,G486-1,0)),0)</f>
        <v>55</v>
      </c>
      <c r="H487" s="34">
        <f>IF(SPX[[#This Row],[Count]]&gt;0,ROUND(AmountPerYear/12,2),0)</f>
        <v>100</v>
      </c>
      <c r="I487" s="1">
        <f>SPX[[#This Row],[Invested]]/SPX[[#This Row],[Close]]</f>
        <v>0.2793140133859956</v>
      </c>
      <c r="J487" s="1">
        <f>SUM(I$2:I487)</f>
        <v>1.7577950936776667</v>
      </c>
      <c r="K487" s="32">
        <f>+SPX[[#This Row],[Cumulated Shares]]*SPX[[#This Row],[Close]]</f>
        <v>629.32578010273221</v>
      </c>
      <c r="L487" s="33">
        <f>IF(SPX[[#This Row],[Current Value]]&gt;0,1,0)</f>
        <v>1</v>
      </c>
      <c r="M487" s="34">
        <f ca="1">IFERROR(SPX[[#This Row],[Invested]]+OFFSET(SPX[[#This Row],[Invested]],-1,,,6),0)</f>
        <v>600</v>
      </c>
    </row>
    <row r="488" spans="1:13" x14ac:dyDescent="0.25">
      <c r="A488" t="s">
        <v>6</v>
      </c>
      <c r="B488" s="37">
        <v>33055</v>
      </c>
      <c r="C488" s="1">
        <v>358.01998900000001</v>
      </c>
      <c r="D488" s="1">
        <v>369.77999899999998</v>
      </c>
      <c r="E488" s="1">
        <v>350.08999599999999</v>
      </c>
      <c r="F488" s="1">
        <v>356.14999399999999</v>
      </c>
      <c r="G488" s="33">
        <f>IFERROR(IF(SPX[[#This Row],[Date]]=StartMonth,InvtTime*12,IF(G487&gt;0,G487-1,0)),0)</f>
        <v>54</v>
      </c>
      <c r="H488" s="34">
        <f>IF(SPX[[#This Row],[Count]]&gt;0,ROUND(AmountPerYear/12,2),0)</f>
        <v>100</v>
      </c>
      <c r="I488" s="1">
        <f>SPX[[#This Row],[Invested]]/SPX[[#This Row],[Close]]</f>
        <v>0.28078057471482087</v>
      </c>
      <c r="J488" s="1">
        <f>SUM(I$2:I488)</f>
        <v>2.0385756683924878</v>
      </c>
      <c r="K488" s="32">
        <f>+SPX[[#This Row],[Cumulated Shares]]*SPX[[#This Row],[Close]]</f>
        <v>726.03871206653048</v>
      </c>
      <c r="L488" s="33">
        <f>IF(SPX[[#This Row],[Current Value]]&gt;0,1,0)</f>
        <v>1</v>
      </c>
      <c r="M488" s="34">
        <f ca="1">IFERROR(SPX[[#This Row],[Invested]]+OFFSET(SPX[[#This Row],[Invested]],-1,,,6),0)</f>
        <v>700</v>
      </c>
    </row>
    <row r="489" spans="1:13" x14ac:dyDescent="0.25">
      <c r="A489" t="s">
        <v>6</v>
      </c>
      <c r="B489" s="37">
        <v>33086</v>
      </c>
      <c r="C489" s="1">
        <v>356.14999399999999</v>
      </c>
      <c r="D489" s="1">
        <v>357.35000600000001</v>
      </c>
      <c r="E489" s="1">
        <v>306.17999300000002</v>
      </c>
      <c r="F489" s="1">
        <v>322.55999800000001</v>
      </c>
      <c r="G489" s="33">
        <f>IFERROR(IF(SPX[[#This Row],[Date]]=StartMonth,InvtTime*12,IF(G488&gt;0,G488-1,0)),0)</f>
        <v>53</v>
      </c>
      <c r="H489" s="34">
        <f>IF(SPX[[#This Row],[Count]]&gt;0,ROUND(AmountPerYear/12,2),0)</f>
        <v>100</v>
      </c>
      <c r="I489" s="1">
        <f>SPX[[#This Row],[Invested]]/SPX[[#This Row],[Close]]</f>
        <v>0.31001984319208731</v>
      </c>
      <c r="J489" s="1">
        <f>SUM(I$2:I489)</f>
        <v>2.3485955115845751</v>
      </c>
      <c r="K489" s="32">
        <f>+SPX[[#This Row],[Cumulated Shares]]*SPX[[#This Row],[Close]]</f>
        <v>757.5629635195296</v>
      </c>
      <c r="L489" s="33">
        <f>IF(SPX[[#This Row],[Current Value]]&gt;0,1,0)</f>
        <v>1</v>
      </c>
      <c r="M489" s="34">
        <f ca="1">IFERROR(SPX[[#This Row],[Invested]]+OFFSET(SPX[[#This Row],[Invested]],-1,,,6),0)</f>
        <v>800</v>
      </c>
    </row>
    <row r="490" spans="1:13" x14ac:dyDescent="0.25">
      <c r="A490" t="s">
        <v>6</v>
      </c>
      <c r="B490" s="37">
        <v>33117</v>
      </c>
      <c r="C490" s="1">
        <v>322.55999800000001</v>
      </c>
      <c r="D490" s="1">
        <v>326.52999899999998</v>
      </c>
      <c r="E490" s="1">
        <v>295.98001099999999</v>
      </c>
      <c r="F490" s="1">
        <v>306.04998799999998</v>
      </c>
      <c r="G490" s="33">
        <f>IFERROR(IF(SPX[[#This Row],[Date]]=StartMonth,InvtTime*12,IF(G489&gt;0,G489-1,0)),0)</f>
        <v>52</v>
      </c>
      <c r="H490" s="34">
        <f>IF(SPX[[#This Row],[Count]]&gt;0,ROUND(AmountPerYear/12,2),0)</f>
        <v>100</v>
      </c>
      <c r="I490" s="1">
        <f>SPX[[#This Row],[Invested]]/SPX[[#This Row],[Close]]</f>
        <v>0.32674400889046923</v>
      </c>
      <c r="J490" s="1">
        <f>SUM(I$2:I490)</f>
        <v>2.6753395204750445</v>
      </c>
      <c r="K490" s="32">
        <f>+SPX[[#This Row],[Cumulated Shares]]*SPX[[#This Row],[Close]]</f>
        <v>818.78762813731305</v>
      </c>
      <c r="L490" s="33">
        <f>IF(SPX[[#This Row],[Current Value]]&gt;0,1,0)</f>
        <v>1</v>
      </c>
      <c r="M490" s="34">
        <f ca="1">IFERROR(SPX[[#This Row],[Invested]]+OFFSET(SPX[[#This Row],[Invested]],-1,,,6),0)</f>
        <v>900</v>
      </c>
    </row>
    <row r="491" spans="1:13" x14ac:dyDescent="0.25">
      <c r="A491" t="s">
        <v>6</v>
      </c>
      <c r="B491" s="37">
        <v>33147</v>
      </c>
      <c r="C491" s="1">
        <v>306.10000600000001</v>
      </c>
      <c r="D491" s="1">
        <v>319.69000199999999</v>
      </c>
      <c r="E491" s="1">
        <v>294.51001000000002</v>
      </c>
      <c r="F491" s="1">
        <v>304</v>
      </c>
      <c r="G491" s="33">
        <f>IFERROR(IF(SPX[[#This Row],[Date]]=StartMonth,InvtTime*12,IF(G490&gt;0,G490-1,0)),0)</f>
        <v>51</v>
      </c>
      <c r="H491" s="34">
        <f>IF(SPX[[#This Row],[Count]]&gt;0,ROUND(AmountPerYear/12,2),0)</f>
        <v>100</v>
      </c>
      <c r="I491" s="1">
        <f>SPX[[#This Row],[Invested]]/SPX[[#This Row],[Close]]</f>
        <v>0.32894736842105265</v>
      </c>
      <c r="J491" s="1">
        <f>SUM(I$2:I491)</f>
        <v>3.0042868888960972</v>
      </c>
      <c r="K491" s="32">
        <f>+SPX[[#This Row],[Cumulated Shares]]*SPX[[#This Row],[Close]]</f>
        <v>913.30321422441352</v>
      </c>
      <c r="L491" s="33">
        <f>IF(SPX[[#This Row],[Current Value]]&gt;0,1,0)</f>
        <v>1</v>
      </c>
      <c r="M491" s="34">
        <f ca="1">IFERROR(SPX[[#This Row],[Invested]]+OFFSET(SPX[[#This Row],[Invested]],-1,,,6),0)</f>
        <v>1000</v>
      </c>
    </row>
    <row r="492" spans="1:13" x14ac:dyDescent="0.25">
      <c r="A492" t="s">
        <v>6</v>
      </c>
      <c r="B492" s="37">
        <v>33178</v>
      </c>
      <c r="C492" s="1">
        <v>303.98998999999998</v>
      </c>
      <c r="D492" s="1">
        <v>323.01998900000001</v>
      </c>
      <c r="E492" s="1">
        <v>301.60998499999999</v>
      </c>
      <c r="F492" s="1">
        <v>322.22000100000002</v>
      </c>
      <c r="G492" s="33">
        <f>IFERROR(IF(SPX[[#This Row],[Date]]=StartMonth,InvtTime*12,IF(G491&gt;0,G491-1,0)),0)</f>
        <v>50</v>
      </c>
      <c r="H492" s="34">
        <f>IF(SPX[[#This Row],[Count]]&gt;0,ROUND(AmountPerYear/12,2),0)</f>
        <v>100</v>
      </c>
      <c r="I492" s="1">
        <f>SPX[[#This Row],[Invested]]/SPX[[#This Row],[Close]]</f>
        <v>0.31034696694697111</v>
      </c>
      <c r="J492" s="1">
        <f>SUM(I$2:I492)</f>
        <v>3.3146338558430681</v>
      </c>
      <c r="K492" s="32">
        <f>+SPX[[#This Row],[Cumulated Shares]]*SPX[[#This Row],[Close]]</f>
        <v>1068.0413243443872</v>
      </c>
      <c r="L492" s="33">
        <f>IF(SPX[[#This Row],[Current Value]]&gt;0,1,0)</f>
        <v>1</v>
      </c>
      <c r="M492" s="34">
        <f ca="1">IFERROR(SPX[[#This Row],[Invested]]+OFFSET(SPX[[#This Row],[Invested]],-1,,,6),0)</f>
        <v>1100</v>
      </c>
    </row>
    <row r="493" spans="1:13" x14ac:dyDescent="0.25">
      <c r="A493" t="s">
        <v>6</v>
      </c>
      <c r="B493" s="37">
        <v>33208</v>
      </c>
      <c r="C493" s="1">
        <v>322.23001099999999</v>
      </c>
      <c r="D493" s="1">
        <v>333.98001099999999</v>
      </c>
      <c r="E493" s="1">
        <v>321.97000100000002</v>
      </c>
      <c r="F493" s="1">
        <v>330.22000100000002</v>
      </c>
      <c r="G493" s="33">
        <f>IFERROR(IF(SPX[[#This Row],[Date]]=StartMonth,InvtTime*12,IF(G492&gt;0,G492-1,0)),0)</f>
        <v>49</v>
      </c>
      <c r="H493" s="34">
        <f>IF(SPX[[#This Row],[Count]]&gt;0,ROUND(AmountPerYear/12,2),0)</f>
        <v>100</v>
      </c>
      <c r="I493" s="1">
        <f>SPX[[#This Row],[Invested]]/SPX[[#This Row],[Close]]</f>
        <v>0.30282841650164005</v>
      </c>
      <c r="J493" s="1">
        <f>SUM(I$2:I493)</f>
        <v>3.6174622723447083</v>
      </c>
      <c r="K493" s="32">
        <f>+SPX[[#This Row],[Cumulated Shares]]*SPX[[#This Row],[Close]]</f>
        <v>1194.5583951911319</v>
      </c>
      <c r="L493" s="33">
        <f>IF(SPX[[#This Row],[Current Value]]&gt;0,1,0)</f>
        <v>1</v>
      </c>
      <c r="M493" s="34">
        <f ca="1">IFERROR(SPX[[#This Row],[Invested]]+OFFSET(SPX[[#This Row],[Invested]],-1,,,6),0)</f>
        <v>1200</v>
      </c>
    </row>
    <row r="494" spans="1:13" x14ac:dyDescent="0.25">
      <c r="A494" t="s">
        <v>6</v>
      </c>
      <c r="B494" s="37">
        <v>33239</v>
      </c>
      <c r="C494" s="1">
        <v>330.20001200000002</v>
      </c>
      <c r="D494" s="1">
        <v>343.92999300000002</v>
      </c>
      <c r="E494" s="1">
        <v>309.35000600000001</v>
      </c>
      <c r="F494" s="1">
        <v>343.92999300000002</v>
      </c>
      <c r="G494" s="33">
        <f>IFERROR(IF(SPX[[#This Row],[Date]]=StartMonth,InvtTime*12,IF(G493&gt;0,G493-1,0)),0)</f>
        <v>48</v>
      </c>
      <c r="H494" s="34">
        <f>IF(SPX[[#This Row],[Count]]&gt;0,ROUND(AmountPerYear/12,2),0)</f>
        <v>100</v>
      </c>
      <c r="I494" s="1">
        <f>SPX[[#This Row],[Invested]]/SPX[[#This Row],[Close]]</f>
        <v>0.29075684597243018</v>
      </c>
      <c r="J494" s="1">
        <f>SUM(I$2:I494)</f>
        <v>3.9082191183171386</v>
      </c>
      <c r="K494" s="32">
        <f>+SPX[[#This Row],[Cumulated Shares]]*SPX[[#This Row],[Close]]</f>
        <v>1344.1537740052797</v>
      </c>
      <c r="L494" s="33">
        <f>IF(SPX[[#This Row],[Current Value]]&gt;0,1,0)</f>
        <v>1</v>
      </c>
      <c r="M494" s="34">
        <f ca="1">IFERROR(SPX[[#This Row],[Invested]]+OFFSET(SPX[[#This Row],[Invested]],-1,,,6),0)</f>
        <v>1300</v>
      </c>
    </row>
    <row r="495" spans="1:13" x14ac:dyDescent="0.25">
      <c r="A495" t="s">
        <v>6</v>
      </c>
      <c r="B495" s="37">
        <v>33270</v>
      </c>
      <c r="C495" s="1">
        <v>343.91000400000001</v>
      </c>
      <c r="D495" s="1">
        <v>370.959991</v>
      </c>
      <c r="E495" s="1">
        <v>340.36999500000002</v>
      </c>
      <c r="F495" s="1">
        <v>367.07000699999998</v>
      </c>
      <c r="G495" s="33">
        <f>IFERROR(IF(SPX[[#This Row],[Date]]=StartMonth,InvtTime*12,IF(G494&gt;0,G494-1,0)),0)</f>
        <v>47</v>
      </c>
      <c r="H495" s="34">
        <f>IF(SPX[[#This Row],[Count]]&gt;0,ROUND(AmountPerYear/12,2),0)</f>
        <v>100</v>
      </c>
      <c r="I495" s="1">
        <f>SPX[[#This Row],[Invested]]/SPX[[#This Row],[Close]]</f>
        <v>0.27242759716949583</v>
      </c>
      <c r="J495" s="1">
        <f>SUM(I$2:I495)</f>
        <v>4.1806467154866347</v>
      </c>
      <c r="K495" s="32">
        <f>+SPX[[#This Row],[Cumulated Shares]]*SPX[[#This Row],[Close]]</f>
        <v>1534.5900191182059</v>
      </c>
      <c r="L495" s="33">
        <f>IF(SPX[[#This Row],[Current Value]]&gt;0,1,0)</f>
        <v>1</v>
      </c>
      <c r="M495" s="34">
        <f ca="1">IFERROR(SPX[[#This Row],[Invested]]+OFFSET(SPX[[#This Row],[Invested]],-1,,,6),0)</f>
        <v>1400</v>
      </c>
    </row>
    <row r="496" spans="1:13" x14ac:dyDescent="0.25">
      <c r="A496" t="s">
        <v>6</v>
      </c>
      <c r="B496" s="37">
        <v>33298</v>
      </c>
      <c r="C496" s="1">
        <v>367.07000699999998</v>
      </c>
      <c r="D496" s="1">
        <v>379.66000400000001</v>
      </c>
      <c r="E496" s="1">
        <v>363.73001099999999</v>
      </c>
      <c r="F496" s="1">
        <v>375.22000100000002</v>
      </c>
      <c r="G496" s="33">
        <f>IFERROR(IF(SPX[[#This Row],[Date]]=StartMonth,InvtTime*12,IF(G495&gt;0,G495-1,0)),0)</f>
        <v>46</v>
      </c>
      <c r="H496" s="34">
        <f>IF(SPX[[#This Row],[Count]]&gt;0,ROUND(AmountPerYear/12,2),0)</f>
        <v>100</v>
      </c>
      <c r="I496" s="1">
        <f>SPX[[#This Row],[Invested]]/SPX[[#This Row],[Close]]</f>
        <v>0.26651031323887237</v>
      </c>
      <c r="J496" s="1">
        <f>SUM(I$2:I496)</f>
        <v>4.4471570287255071</v>
      </c>
      <c r="K496" s="32">
        <f>+SPX[[#This Row],[Cumulated Shares]]*SPX[[#This Row],[Close]]</f>
        <v>1668.662264765542</v>
      </c>
      <c r="L496" s="33">
        <f>IF(SPX[[#This Row],[Current Value]]&gt;0,1,0)</f>
        <v>1</v>
      </c>
      <c r="M496" s="34">
        <f ca="1">IFERROR(SPX[[#This Row],[Invested]]+OFFSET(SPX[[#This Row],[Invested]],-1,,,6),0)</f>
        <v>1500</v>
      </c>
    </row>
    <row r="497" spans="1:13" x14ac:dyDescent="0.25">
      <c r="A497" t="s">
        <v>6</v>
      </c>
      <c r="B497" s="37">
        <v>33329</v>
      </c>
      <c r="C497" s="1">
        <v>375.22000100000002</v>
      </c>
      <c r="D497" s="1">
        <v>391.26001000000002</v>
      </c>
      <c r="E497" s="1">
        <v>370.26998900000001</v>
      </c>
      <c r="F497" s="1">
        <v>375.33999599999999</v>
      </c>
      <c r="G497" s="33">
        <f>IFERROR(IF(SPX[[#This Row],[Date]]=StartMonth,InvtTime*12,IF(G496&gt;0,G496-1,0)),0)</f>
        <v>45</v>
      </c>
      <c r="H497" s="34">
        <f>IF(SPX[[#This Row],[Count]]&gt;0,ROUND(AmountPerYear/12,2),0)</f>
        <v>100</v>
      </c>
      <c r="I497" s="1">
        <f>SPX[[#This Row],[Invested]]/SPX[[#This Row],[Close]]</f>
        <v>0.26642511074146225</v>
      </c>
      <c r="J497" s="1">
        <f>SUM(I$2:I497)</f>
        <v>4.7135821394669692</v>
      </c>
      <c r="K497" s="32">
        <f>+SPX[[#This Row],[Cumulated Shares]]*SPX[[#This Row],[Close]]</f>
        <v>1769.1959013732037</v>
      </c>
      <c r="L497" s="33">
        <f>IF(SPX[[#This Row],[Current Value]]&gt;0,1,0)</f>
        <v>1</v>
      </c>
      <c r="M497" s="34">
        <f ca="1">IFERROR(SPX[[#This Row],[Invested]]+OFFSET(SPX[[#This Row],[Invested]],-1,,,6),0)</f>
        <v>1600</v>
      </c>
    </row>
    <row r="498" spans="1:13" x14ac:dyDescent="0.25">
      <c r="A498" t="s">
        <v>6</v>
      </c>
      <c r="B498" s="37">
        <v>33359</v>
      </c>
      <c r="C498" s="1">
        <v>375.35000600000001</v>
      </c>
      <c r="D498" s="1">
        <v>389.85000600000001</v>
      </c>
      <c r="E498" s="1">
        <v>365.82998700000002</v>
      </c>
      <c r="F498" s="1">
        <v>389.82998700000002</v>
      </c>
      <c r="G498" s="33">
        <f>IFERROR(IF(SPX[[#This Row],[Date]]=StartMonth,InvtTime*12,IF(G497&gt;0,G497-1,0)),0)</f>
        <v>44</v>
      </c>
      <c r="H498" s="34">
        <f>IF(SPX[[#This Row],[Count]]&gt;0,ROUND(AmountPerYear/12,2),0)</f>
        <v>100</v>
      </c>
      <c r="I498" s="1">
        <f>SPX[[#This Row],[Invested]]/SPX[[#This Row],[Close]]</f>
        <v>0.25652208227890894</v>
      </c>
      <c r="J498" s="1">
        <f>SUM(I$2:I498)</f>
        <v>4.9701042217458777</v>
      </c>
      <c r="K498" s="32">
        <f>+SPX[[#This Row],[Cumulated Shares]]*SPX[[#This Row],[Close]]</f>
        <v>1937.4956641518406</v>
      </c>
      <c r="L498" s="33">
        <f>IF(SPX[[#This Row],[Current Value]]&gt;0,1,0)</f>
        <v>1</v>
      </c>
      <c r="M498" s="34">
        <f ca="1">IFERROR(SPX[[#This Row],[Invested]]+OFFSET(SPX[[#This Row],[Invested]],-1,,,6),0)</f>
        <v>1700</v>
      </c>
    </row>
    <row r="499" spans="1:13" x14ac:dyDescent="0.25">
      <c r="A499" t="s">
        <v>6</v>
      </c>
      <c r="B499" s="37">
        <v>33390</v>
      </c>
      <c r="C499" s="1">
        <v>389.80999800000001</v>
      </c>
      <c r="D499" s="1">
        <v>389.80999800000001</v>
      </c>
      <c r="E499" s="1">
        <v>367.98001099999999</v>
      </c>
      <c r="F499" s="1">
        <v>371.16000400000001</v>
      </c>
      <c r="G499" s="33">
        <f>IFERROR(IF(SPX[[#This Row],[Date]]=StartMonth,InvtTime*12,IF(G498&gt;0,G498-1,0)),0)</f>
        <v>43</v>
      </c>
      <c r="H499" s="34">
        <f>IF(SPX[[#This Row],[Count]]&gt;0,ROUND(AmountPerYear/12,2),0)</f>
        <v>100</v>
      </c>
      <c r="I499" s="1">
        <f>SPX[[#This Row],[Invested]]/SPX[[#This Row],[Close]]</f>
        <v>0.26942558174991288</v>
      </c>
      <c r="J499" s="1">
        <f>SUM(I$2:I499)</f>
        <v>5.2395298034957909</v>
      </c>
      <c r="K499" s="32">
        <f>+SPX[[#This Row],[Cumulated Shares]]*SPX[[#This Row],[Close]]</f>
        <v>1944.703902823617</v>
      </c>
      <c r="L499" s="33">
        <f>IF(SPX[[#This Row],[Current Value]]&gt;0,1,0)</f>
        <v>1</v>
      </c>
      <c r="M499" s="34">
        <f ca="1">IFERROR(SPX[[#This Row],[Invested]]+OFFSET(SPX[[#This Row],[Invested]],-1,,,6),0)</f>
        <v>1800</v>
      </c>
    </row>
    <row r="500" spans="1:13" x14ac:dyDescent="0.25">
      <c r="A500" t="s">
        <v>6</v>
      </c>
      <c r="B500" s="37">
        <v>33420</v>
      </c>
      <c r="C500" s="1">
        <v>371.17999300000002</v>
      </c>
      <c r="D500" s="1">
        <v>387.80999800000001</v>
      </c>
      <c r="E500" s="1">
        <v>370.92001299999998</v>
      </c>
      <c r="F500" s="1">
        <v>387.80999800000001</v>
      </c>
      <c r="G500" s="33">
        <f>IFERROR(IF(SPX[[#This Row],[Date]]=StartMonth,InvtTime*12,IF(G499&gt;0,G499-1,0)),0)</f>
        <v>42</v>
      </c>
      <c r="H500" s="34">
        <f>IF(SPX[[#This Row],[Count]]&gt;0,ROUND(AmountPerYear/12,2),0)</f>
        <v>100</v>
      </c>
      <c r="I500" s="1">
        <f>SPX[[#This Row],[Invested]]/SPX[[#This Row],[Close]]</f>
        <v>0.25785823087521326</v>
      </c>
      <c r="J500" s="1">
        <f>SUM(I$2:I500)</f>
        <v>5.4973880343710038</v>
      </c>
      <c r="K500" s="32">
        <f>+SPX[[#This Row],[Cumulated Shares]]*SPX[[#This Row],[Close]]</f>
        <v>2131.942042614643</v>
      </c>
      <c r="L500" s="33">
        <f>IF(SPX[[#This Row],[Current Value]]&gt;0,1,0)</f>
        <v>1</v>
      </c>
      <c r="M500" s="34">
        <f ca="1">IFERROR(SPX[[#This Row],[Invested]]+OFFSET(SPX[[#This Row],[Invested]],-1,,,6),0)</f>
        <v>1900</v>
      </c>
    </row>
    <row r="501" spans="1:13" x14ac:dyDescent="0.25">
      <c r="A501" t="s">
        <v>6</v>
      </c>
      <c r="B501" s="37">
        <v>33451</v>
      </c>
      <c r="C501" s="1">
        <v>387.80999800000001</v>
      </c>
      <c r="D501" s="1">
        <v>396.82000699999998</v>
      </c>
      <c r="E501" s="1">
        <v>374.08999599999999</v>
      </c>
      <c r="F501" s="1">
        <v>395.42999300000002</v>
      </c>
      <c r="G501" s="33">
        <f>IFERROR(IF(SPX[[#This Row],[Date]]=StartMonth,InvtTime*12,IF(G500&gt;0,G500-1,0)),0)</f>
        <v>41</v>
      </c>
      <c r="H501" s="34">
        <f>IF(SPX[[#This Row],[Count]]&gt;0,ROUND(AmountPerYear/12,2),0)</f>
        <v>100</v>
      </c>
      <c r="I501" s="1">
        <f>SPX[[#This Row],[Invested]]/SPX[[#This Row],[Close]]</f>
        <v>0.25288926426984509</v>
      </c>
      <c r="J501" s="1">
        <f>SUM(I$2:I501)</f>
        <v>5.7502772986408486</v>
      </c>
      <c r="K501" s="32">
        <f>+SPX[[#This Row],[Cumulated Shares]]*SPX[[#This Row],[Close]]</f>
        <v>2273.83211194961</v>
      </c>
      <c r="L501" s="33">
        <f>IF(SPX[[#This Row],[Current Value]]&gt;0,1,0)</f>
        <v>1</v>
      </c>
      <c r="M501" s="34">
        <f ca="1">IFERROR(SPX[[#This Row],[Invested]]+OFFSET(SPX[[#This Row],[Invested]],-1,,,6),0)</f>
        <v>2000</v>
      </c>
    </row>
    <row r="502" spans="1:13" x14ac:dyDescent="0.25">
      <c r="A502" t="s">
        <v>6</v>
      </c>
      <c r="B502" s="37">
        <v>33482</v>
      </c>
      <c r="C502" s="1">
        <v>395.42999300000002</v>
      </c>
      <c r="D502" s="1">
        <v>397.61999500000002</v>
      </c>
      <c r="E502" s="1">
        <v>382.76998900000001</v>
      </c>
      <c r="F502" s="1">
        <v>387.85998499999999</v>
      </c>
      <c r="G502" s="33">
        <f>IFERROR(IF(SPX[[#This Row],[Date]]=StartMonth,InvtTime*12,IF(G501&gt;0,G501-1,0)),0)</f>
        <v>40</v>
      </c>
      <c r="H502" s="34">
        <f>IF(SPX[[#This Row],[Count]]&gt;0,ROUND(AmountPerYear/12,2),0)</f>
        <v>100</v>
      </c>
      <c r="I502" s="1">
        <f>SPX[[#This Row],[Invested]]/SPX[[#This Row],[Close]]</f>
        <v>0.25782499836893463</v>
      </c>
      <c r="J502" s="1">
        <f>SUM(I$2:I502)</f>
        <v>6.008102297009783</v>
      </c>
      <c r="K502" s="32">
        <f>+SPX[[#This Row],[Cumulated Shares]]*SPX[[#This Row],[Close]]</f>
        <v>2330.3024667966802</v>
      </c>
      <c r="L502" s="33">
        <f>IF(SPX[[#This Row],[Current Value]]&gt;0,1,0)</f>
        <v>1</v>
      </c>
      <c r="M502" s="34">
        <f ca="1">IFERROR(SPX[[#This Row],[Invested]]+OFFSET(SPX[[#This Row],[Invested]],-1,,,6),0)</f>
        <v>2100</v>
      </c>
    </row>
    <row r="503" spans="1:13" x14ac:dyDescent="0.25">
      <c r="A503" t="s">
        <v>6</v>
      </c>
      <c r="B503" s="37">
        <v>33512</v>
      </c>
      <c r="C503" s="1">
        <v>387.85998499999999</v>
      </c>
      <c r="D503" s="1">
        <v>393.80999800000001</v>
      </c>
      <c r="E503" s="1">
        <v>376.10998499999999</v>
      </c>
      <c r="F503" s="1">
        <v>392.45001200000002</v>
      </c>
      <c r="G503" s="33">
        <f>IFERROR(IF(SPX[[#This Row],[Date]]=StartMonth,InvtTime*12,IF(G502&gt;0,G502-1,0)),0)</f>
        <v>39</v>
      </c>
      <c r="H503" s="34">
        <f>IF(SPX[[#This Row],[Count]]&gt;0,ROUND(AmountPerYear/12,2),0)</f>
        <v>100</v>
      </c>
      <c r="I503" s="1">
        <f>SPX[[#This Row],[Invested]]/SPX[[#This Row],[Close]]</f>
        <v>0.25480952208507002</v>
      </c>
      <c r="J503" s="1">
        <f>SUM(I$2:I503)</f>
        <v>6.2629118190948532</v>
      </c>
      <c r="K503" s="32">
        <f>+SPX[[#This Row],[Cumulated Shares]]*SPX[[#This Row],[Close]]</f>
        <v>2457.879818558717</v>
      </c>
      <c r="L503" s="33">
        <f>IF(SPX[[#This Row],[Current Value]]&gt;0,1,0)</f>
        <v>1</v>
      </c>
      <c r="M503" s="34">
        <f ca="1">IFERROR(SPX[[#This Row],[Invested]]+OFFSET(SPX[[#This Row],[Invested]],-1,,,6),0)</f>
        <v>2200</v>
      </c>
    </row>
    <row r="504" spans="1:13" x14ac:dyDescent="0.25">
      <c r="A504" t="s">
        <v>6</v>
      </c>
      <c r="B504" s="37">
        <v>33543</v>
      </c>
      <c r="C504" s="1">
        <v>392.459991</v>
      </c>
      <c r="D504" s="1">
        <v>398.22000100000002</v>
      </c>
      <c r="E504" s="1">
        <v>371.63000499999998</v>
      </c>
      <c r="F504" s="1">
        <v>375.22000100000002</v>
      </c>
      <c r="G504" s="33">
        <f>IFERROR(IF(SPX[[#This Row],[Date]]=StartMonth,InvtTime*12,IF(G503&gt;0,G503-1,0)),0)</f>
        <v>38</v>
      </c>
      <c r="H504" s="34">
        <f>IF(SPX[[#This Row],[Count]]&gt;0,ROUND(AmountPerYear/12,2),0)</f>
        <v>100</v>
      </c>
      <c r="I504" s="1">
        <f>SPX[[#This Row],[Invested]]/SPX[[#This Row],[Close]]</f>
        <v>0.26651031323887237</v>
      </c>
      <c r="J504" s="1">
        <f>SUM(I$2:I504)</f>
        <v>6.5294221323337256</v>
      </c>
      <c r="K504" s="32">
        <f>+SPX[[#This Row],[Cumulated Shares]]*SPX[[#This Row],[Close]]</f>
        <v>2449.9697790236828</v>
      </c>
      <c r="L504" s="33">
        <f>IF(SPX[[#This Row],[Current Value]]&gt;0,1,0)</f>
        <v>1</v>
      </c>
      <c r="M504" s="34">
        <f ca="1">IFERROR(SPX[[#This Row],[Invested]]+OFFSET(SPX[[#This Row],[Invested]],-1,,,6),0)</f>
        <v>2300</v>
      </c>
    </row>
    <row r="505" spans="1:13" x14ac:dyDescent="0.25">
      <c r="A505" t="s">
        <v>6</v>
      </c>
      <c r="B505" s="37">
        <v>33573</v>
      </c>
      <c r="C505" s="1">
        <v>375.10998499999999</v>
      </c>
      <c r="D505" s="1">
        <v>418.32000699999998</v>
      </c>
      <c r="E505" s="1">
        <v>371.35998499999999</v>
      </c>
      <c r="F505" s="1">
        <v>417.08999599999999</v>
      </c>
      <c r="G505" s="33">
        <f>IFERROR(IF(SPX[[#This Row],[Date]]=StartMonth,InvtTime*12,IF(G504&gt;0,G504-1,0)),0)</f>
        <v>37</v>
      </c>
      <c r="H505" s="34">
        <f>IF(SPX[[#This Row],[Count]]&gt;0,ROUND(AmountPerYear/12,2),0)</f>
        <v>100</v>
      </c>
      <c r="I505" s="1">
        <f>SPX[[#This Row],[Invested]]/SPX[[#This Row],[Close]]</f>
        <v>0.23975640978931559</v>
      </c>
      <c r="J505" s="1">
        <f>SUM(I$2:I505)</f>
        <v>6.7691785421230408</v>
      </c>
      <c r="K505" s="32">
        <f>+SPX[[#This Row],[Cumulated Shares]]*SPX[[#This Row],[Close]]</f>
        <v>2823.3566510573846</v>
      </c>
      <c r="L505" s="33">
        <f>IF(SPX[[#This Row],[Current Value]]&gt;0,1,0)</f>
        <v>1</v>
      </c>
      <c r="M505" s="34">
        <f ca="1">IFERROR(SPX[[#This Row],[Invested]]+OFFSET(SPX[[#This Row],[Invested]],-1,,,6),0)</f>
        <v>2400</v>
      </c>
    </row>
    <row r="506" spans="1:13" x14ac:dyDescent="0.25">
      <c r="A506" t="s">
        <v>6</v>
      </c>
      <c r="B506" s="37">
        <v>33604</v>
      </c>
      <c r="C506" s="1">
        <v>417.02999899999998</v>
      </c>
      <c r="D506" s="1">
        <v>421.17999300000002</v>
      </c>
      <c r="E506" s="1">
        <v>408.64001500000001</v>
      </c>
      <c r="F506" s="1">
        <v>408.77999899999998</v>
      </c>
      <c r="G506" s="33">
        <f>IFERROR(IF(SPX[[#This Row],[Date]]=StartMonth,InvtTime*12,IF(G505&gt;0,G505-1,0)),0)</f>
        <v>36</v>
      </c>
      <c r="H506" s="34">
        <f>IF(SPX[[#This Row],[Count]]&gt;0,ROUND(AmountPerYear/12,2),0)</f>
        <v>100</v>
      </c>
      <c r="I506" s="1">
        <f>SPX[[#This Row],[Invested]]/SPX[[#This Row],[Close]]</f>
        <v>0.24463036411916037</v>
      </c>
      <c r="J506" s="1">
        <f>SUM(I$2:I506)</f>
        <v>7.0138089062422013</v>
      </c>
      <c r="K506" s="32">
        <f>+SPX[[#This Row],[Cumulated Shares]]*SPX[[#This Row],[Close]]</f>
        <v>2867.1047976798782</v>
      </c>
      <c r="L506" s="33">
        <f>IF(SPX[[#This Row],[Current Value]]&gt;0,1,0)</f>
        <v>1</v>
      </c>
      <c r="M506" s="34">
        <f ca="1">IFERROR(SPX[[#This Row],[Invested]]+OFFSET(SPX[[#This Row],[Invested]],-1,,,6),0)</f>
        <v>2500</v>
      </c>
    </row>
    <row r="507" spans="1:13" x14ac:dyDescent="0.25">
      <c r="A507" t="s">
        <v>6</v>
      </c>
      <c r="B507" s="37">
        <v>33635</v>
      </c>
      <c r="C507" s="1">
        <v>408.790009</v>
      </c>
      <c r="D507" s="1">
        <v>418.07998700000002</v>
      </c>
      <c r="E507" s="1">
        <v>406.33999599999999</v>
      </c>
      <c r="F507" s="1">
        <v>412.70001200000002</v>
      </c>
      <c r="G507" s="33">
        <f>IFERROR(IF(SPX[[#This Row],[Date]]=StartMonth,InvtTime*12,IF(G506&gt;0,G506-1,0)),0)</f>
        <v>35</v>
      </c>
      <c r="H507" s="34">
        <f>IF(SPX[[#This Row],[Count]]&gt;0,ROUND(AmountPerYear/12,2),0)</f>
        <v>100</v>
      </c>
      <c r="I507" s="1">
        <f>SPX[[#This Row],[Invested]]/SPX[[#This Row],[Close]]</f>
        <v>0.24230675331310628</v>
      </c>
      <c r="J507" s="1">
        <f>SUM(I$2:I507)</f>
        <v>7.2561156595553076</v>
      </c>
      <c r="K507" s="32">
        <f>+SPX[[#This Row],[Cumulated Shares]]*SPX[[#This Row],[Close]]</f>
        <v>2994.5990197718634</v>
      </c>
      <c r="L507" s="33">
        <f>IF(SPX[[#This Row],[Current Value]]&gt;0,1,0)</f>
        <v>1</v>
      </c>
      <c r="M507" s="34">
        <f ca="1">IFERROR(SPX[[#This Row],[Invested]]+OFFSET(SPX[[#This Row],[Invested]],-1,,,6),0)</f>
        <v>2600</v>
      </c>
    </row>
    <row r="508" spans="1:13" x14ac:dyDescent="0.25">
      <c r="A508" t="s">
        <v>6</v>
      </c>
      <c r="B508" s="37">
        <v>33664</v>
      </c>
      <c r="C508" s="1">
        <v>412.67999300000002</v>
      </c>
      <c r="D508" s="1">
        <v>413.77999899999998</v>
      </c>
      <c r="E508" s="1">
        <v>401.94000199999999</v>
      </c>
      <c r="F508" s="1">
        <v>403.69000199999999</v>
      </c>
      <c r="G508" s="33">
        <f>IFERROR(IF(SPX[[#This Row],[Date]]=StartMonth,InvtTime*12,IF(G507&gt;0,G507-1,0)),0)</f>
        <v>34</v>
      </c>
      <c r="H508" s="34">
        <f>IF(SPX[[#This Row],[Count]]&gt;0,ROUND(AmountPerYear/12,2),0)</f>
        <v>100</v>
      </c>
      <c r="I508" s="1">
        <f>SPX[[#This Row],[Invested]]/SPX[[#This Row],[Close]]</f>
        <v>0.2477148294596605</v>
      </c>
      <c r="J508" s="1">
        <f>SUM(I$2:I508)</f>
        <v>7.5038304890149679</v>
      </c>
      <c r="K508" s="32">
        <f>+SPX[[#This Row],[Cumulated Shares]]*SPX[[#This Row],[Close]]</f>
        <v>3029.2213451181133</v>
      </c>
      <c r="L508" s="33">
        <f>IF(SPX[[#This Row],[Current Value]]&gt;0,1,0)</f>
        <v>1</v>
      </c>
      <c r="M508" s="34">
        <f ca="1">IFERROR(SPX[[#This Row],[Invested]]+OFFSET(SPX[[#This Row],[Invested]],-1,,,6),0)</f>
        <v>2700</v>
      </c>
    </row>
    <row r="509" spans="1:13" x14ac:dyDescent="0.25">
      <c r="A509" t="s">
        <v>6</v>
      </c>
      <c r="B509" s="37">
        <v>33695</v>
      </c>
      <c r="C509" s="1">
        <v>403.67001299999998</v>
      </c>
      <c r="D509" s="1">
        <v>416.27999899999998</v>
      </c>
      <c r="E509" s="1">
        <v>392.41000400000001</v>
      </c>
      <c r="F509" s="1">
        <v>414.95001200000002</v>
      </c>
      <c r="G509" s="33">
        <f>IFERROR(IF(SPX[[#This Row],[Date]]=StartMonth,InvtTime*12,IF(G508&gt;0,G508-1,0)),0)</f>
        <v>33</v>
      </c>
      <c r="H509" s="34">
        <f>IF(SPX[[#This Row],[Count]]&gt;0,ROUND(AmountPerYear/12,2),0)</f>
        <v>100</v>
      </c>
      <c r="I509" s="1">
        <f>SPX[[#This Row],[Invested]]/SPX[[#This Row],[Close]]</f>
        <v>0.24099288374041544</v>
      </c>
      <c r="J509" s="1">
        <f>SUM(I$2:I509)</f>
        <v>7.7448233727553832</v>
      </c>
      <c r="K509" s="32">
        <f>+SPX[[#This Row],[Cumulated Shares]]*SPX[[#This Row],[Close]]</f>
        <v>3213.7145514627268</v>
      </c>
      <c r="L509" s="33">
        <f>IF(SPX[[#This Row],[Current Value]]&gt;0,1,0)</f>
        <v>1</v>
      </c>
      <c r="M509" s="34">
        <f ca="1">IFERROR(SPX[[#This Row],[Invested]]+OFFSET(SPX[[#This Row],[Invested]],-1,,,6),0)</f>
        <v>2800</v>
      </c>
    </row>
    <row r="510" spans="1:13" x14ac:dyDescent="0.25">
      <c r="A510" t="s">
        <v>6</v>
      </c>
      <c r="B510" s="37">
        <v>33725</v>
      </c>
      <c r="C510" s="1">
        <v>414.95001200000002</v>
      </c>
      <c r="D510" s="1">
        <v>418.75</v>
      </c>
      <c r="E510" s="1">
        <v>409.85000600000001</v>
      </c>
      <c r="F510" s="1">
        <v>415.35000600000001</v>
      </c>
      <c r="G510" s="33">
        <f>IFERROR(IF(SPX[[#This Row],[Date]]=StartMonth,InvtTime*12,IF(G509&gt;0,G509-1,0)),0)</f>
        <v>32</v>
      </c>
      <c r="H510" s="34">
        <f>IF(SPX[[#This Row],[Count]]&gt;0,ROUND(AmountPerYear/12,2),0)</f>
        <v>100</v>
      </c>
      <c r="I510" s="1">
        <f>SPX[[#This Row],[Invested]]/SPX[[#This Row],[Close]]</f>
        <v>0.24076080066313998</v>
      </c>
      <c r="J510" s="1">
        <f>SUM(I$2:I510)</f>
        <v>7.9855841734185233</v>
      </c>
      <c r="K510" s="32">
        <f>+SPX[[#This Row],[Cumulated Shares]]*SPX[[#This Row],[Close]]</f>
        <v>3316.812434342889</v>
      </c>
      <c r="L510" s="33">
        <f>IF(SPX[[#This Row],[Current Value]]&gt;0,1,0)</f>
        <v>1</v>
      </c>
      <c r="M510" s="34">
        <f ca="1">IFERROR(SPX[[#This Row],[Invested]]+OFFSET(SPX[[#This Row],[Invested]],-1,,,6),0)</f>
        <v>2900</v>
      </c>
    </row>
    <row r="511" spans="1:13" x14ac:dyDescent="0.25">
      <c r="A511" t="s">
        <v>6</v>
      </c>
      <c r="B511" s="37">
        <v>33756</v>
      </c>
      <c r="C511" s="1">
        <v>415.35000600000001</v>
      </c>
      <c r="D511" s="1">
        <v>417.29998799999998</v>
      </c>
      <c r="E511" s="1">
        <v>399.92001299999998</v>
      </c>
      <c r="F511" s="1">
        <v>408.14001500000001</v>
      </c>
      <c r="G511" s="33">
        <f>IFERROR(IF(SPX[[#This Row],[Date]]=StartMonth,InvtTime*12,IF(G510&gt;0,G510-1,0)),0)</f>
        <v>31</v>
      </c>
      <c r="H511" s="34">
        <f>IF(SPX[[#This Row],[Count]]&gt;0,ROUND(AmountPerYear/12,2),0)</f>
        <v>100</v>
      </c>
      <c r="I511" s="1">
        <f>SPX[[#This Row],[Invested]]/SPX[[#This Row],[Close]]</f>
        <v>0.24501395679127419</v>
      </c>
      <c r="J511" s="1">
        <f>SUM(I$2:I511)</f>
        <v>8.2305981302097972</v>
      </c>
      <c r="K511" s="32">
        <f>+SPX[[#This Row],[Cumulated Shares]]*SPX[[#This Row],[Close]]</f>
        <v>3359.2364443227984</v>
      </c>
      <c r="L511" s="33">
        <f>IF(SPX[[#This Row],[Current Value]]&gt;0,1,0)</f>
        <v>1</v>
      </c>
      <c r="M511" s="34">
        <f ca="1">IFERROR(SPX[[#This Row],[Invested]]+OFFSET(SPX[[#This Row],[Invested]],-1,,,6),0)</f>
        <v>3000</v>
      </c>
    </row>
    <row r="512" spans="1:13" x14ac:dyDescent="0.25">
      <c r="A512" t="s">
        <v>6</v>
      </c>
      <c r="B512" s="37">
        <v>33786</v>
      </c>
      <c r="C512" s="1">
        <v>408.20001200000002</v>
      </c>
      <c r="D512" s="1">
        <v>424.79998799999998</v>
      </c>
      <c r="E512" s="1">
        <v>407.20001200000002</v>
      </c>
      <c r="F512" s="1">
        <v>424.209991</v>
      </c>
      <c r="G512" s="33">
        <f>IFERROR(IF(SPX[[#This Row],[Date]]=StartMonth,InvtTime*12,IF(G511&gt;0,G511-1,0)),0)</f>
        <v>30</v>
      </c>
      <c r="H512" s="34">
        <f>IF(SPX[[#This Row],[Count]]&gt;0,ROUND(AmountPerYear/12,2),0)</f>
        <v>100</v>
      </c>
      <c r="I512" s="1">
        <f>SPX[[#This Row],[Invested]]/SPX[[#This Row],[Close]]</f>
        <v>0.23573230739867226</v>
      </c>
      <c r="J512" s="1">
        <f>SUM(I$2:I512)</f>
        <v>8.4663304376084696</v>
      </c>
      <c r="K512" s="32">
        <f>+SPX[[#This Row],[Cumulated Shares]]*SPX[[#This Row],[Close]]</f>
        <v>3591.5019587409151</v>
      </c>
      <c r="L512" s="33">
        <f>IF(SPX[[#This Row],[Current Value]]&gt;0,1,0)</f>
        <v>1</v>
      </c>
      <c r="M512" s="34">
        <f ca="1">IFERROR(SPX[[#This Row],[Invested]]+OFFSET(SPX[[#This Row],[Invested]],-1,,,6),0)</f>
        <v>3100</v>
      </c>
    </row>
    <row r="513" spans="1:13" x14ac:dyDescent="0.25">
      <c r="A513" t="s">
        <v>6</v>
      </c>
      <c r="B513" s="37">
        <v>33817</v>
      </c>
      <c r="C513" s="1">
        <v>424.19000199999999</v>
      </c>
      <c r="D513" s="1">
        <v>425.14001500000001</v>
      </c>
      <c r="E513" s="1">
        <v>408.29998799999998</v>
      </c>
      <c r="F513" s="1">
        <v>414.02999899999998</v>
      </c>
      <c r="G513" s="33">
        <f>IFERROR(IF(SPX[[#This Row],[Date]]=StartMonth,InvtTime*12,IF(G512&gt;0,G512-1,0)),0)</f>
        <v>29</v>
      </c>
      <c r="H513" s="34">
        <f>IF(SPX[[#This Row],[Count]]&gt;0,ROUND(AmountPerYear/12,2),0)</f>
        <v>100</v>
      </c>
      <c r="I513" s="1">
        <f>SPX[[#This Row],[Invested]]/SPX[[#This Row],[Close]]</f>
        <v>0.24152839224579958</v>
      </c>
      <c r="J513" s="1">
        <f>SUM(I$2:I513)</f>
        <v>8.7078588298542687</v>
      </c>
      <c r="K513" s="32">
        <f>+SPX[[#This Row],[Cumulated Shares]]*SPX[[#This Row],[Close]]</f>
        <v>3605.3147826167037</v>
      </c>
      <c r="L513" s="33">
        <f>IF(SPX[[#This Row],[Current Value]]&gt;0,1,0)</f>
        <v>1</v>
      </c>
      <c r="M513" s="34">
        <f ca="1">IFERROR(SPX[[#This Row],[Invested]]+OFFSET(SPX[[#This Row],[Invested]],-1,,,6),0)</f>
        <v>3200</v>
      </c>
    </row>
    <row r="514" spans="1:13" x14ac:dyDescent="0.25">
      <c r="A514" t="s">
        <v>6</v>
      </c>
      <c r="B514" s="37">
        <v>33848</v>
      </c>
      <c r="C514" s="1">
        <v>414.02999899999998</v>
      </c>
      <c r="D514" s="1">
        <v>425.26998900000001</v>
      </c>
      <c r="E514" s="1">
        <v>412.709991</v>
      </c>
      <c r="F514" s="1">
        <v>417.79998799999998</v>
      </c>
      <c r="G514" s="33">
        <f>IFERROR(IF(SPX[[#This Row],[Date]]=StartMonth,InvtTime*12,IF(G513&gt;0,G513-1,0)),0)</f>
        <v>28</v>
      </c>
      <c r="H514" s="34">
        <f>IF(SPX[[#This Row],[Count]]&gt;0,ROUND(AmountPerYear/12,2),0)</f>
        <v>100</v>
      </c>
      <c r="I514" s="1">
        <f>SPX[[#This Row],[Invested]]/SPX[[#This Row],[Close]]</f>
        <v>0.23934897767397734</v>
      </c>
      <c r="J514" s="1">
        <f>SUM(I$2:I514)</f>
        <v>8.9472078075282457</v>
      </c>
      <c r="K514" s="32">
        <f>+SPX[[#This Row],[Cumulated Shares]]*SPX[[#This Row],[Close]]</f>
        <v>3738.1433146188074</v>
      </c>
      <c r="L514" s="33">
        <f>IF(SPX[[#This Row],[Current Value]]&gt;0,1,0)</f>
        <v>1</v>
      </c>
      <c r="M514" s="34">
        <f ca="1">IFERROR(SPX[[#This Row],[Invested]]+OFFSET(SPX[[#This Row],[Invested]],-1,,,6),0)</f>
        <v>3300</v>
      </c>
    </row>
    <row r="515" spans="1:13" x14ac:dyDescent="0.25">
      <c r="A515" t="s">
        <v>6</v>
      </c>
      <c r="B515" s="37">
        <v>33878</v>
      </c>
      <c r="C515" s="1">
        <v>417.79998799999998</v>
      </c>
      <c r="D515" s="1">
        <v>421.16000400000001</v>
      </c>
      <c r="E515" s="1">
        <v>396.79998799999998</v>
      </c>
      <c r="F515" s="1">
        <v>418.67999300000002</v>
      </c>
      <c r="G515" s="33">
        <f>IFERROR(IF(SPX[[#This Row],[Date]]=StartMonth,InvtTime*12,IF(G514&gt;0,G514-1,0)),0)</f>
        <v>27</v>
      </c>
      <c r="H515" s="34">
        <f>IF(SPX[[#This Row],[Count]]&gt;0,ROUND(AmountPerYear/12,2),0)</f>
        <v>100</v>
      </c>
      <c r="I515" s="1">
        <f>SPX[[#This Row],[Invested]]/SPX[[#This Row],[Close]]</f>
        <v>0.23884590062081135</v>
      </c>
      <c r="J515" s="1">
        <f>SUM(I$2:I515)</f>
        <v>9.186053708149057</v>
      </c>
      <c r="K515" s="32">
        <f>+SPX[[#This Row],[Cumulated Shares]]*SPX[[#This Row],[Close]]</f>
        <v>3846.0169022254713</v>
      </c>
      <c r="L515" s="33">
        <f>IF(SPX[[#This Row],[Current Value]]&gt;0,1,0)</f>
        <v>1</v>
      </c>
      <c r="M515" s="34">
        <f ca="1">IFERROR(SPX[[#This Row],[Invested]]+OFFSET(SPX[[#This Row],[Invested]],-1,,,6),0)</f>
        <v>3400</v>
      </c>
    </row>
    <row r="516" spans="1:13" x14ac:dyDescent="0.25">
      <c r="A516" t="s">
        <v>6</v>
      </c>
      <c r="B516" s="37">
        <v>33909</v>
      </c>
      <c r="C516" s="1">
        <v>418.66000400000001</v>
      </c>
      <c r="D516" s="1">
        <v>431.92999300000002</v>
      </c>
      <c r="E516" s="1">
        <v>415.57998700000002</v>
      </c>
      <c r="F516" s="1">
        <v>431.35000600000001</v>
      </c>
      <c r="G516" s="33">
        <f>IFERROR(IF(SPX[[#This Row],[Date]]=StartMonth,InvtTime*12,IF(G515&gt;0,G515-1,0)),0)</f>
        <v>26</v>
      </c>
      <c r="H516" s="34">
        <f>IF(SPX[[#This Row],[Count]]&gt;0,ROUND(AmountPerYear/12,2),0)</f>
        <v>100</v>
      </c>
      <c r="I516" s="1">
        <f>SPX[[#This Row],[Invested]]/SPX[[#This Row],[Close]]</f>
        <v>0.23183029699552155</v>
      </c>
      <c r="J516" s="1">
        <f>SUM(I$2:I516)</f>
        <v>9.4178840051445789</v>
      </c>
      <c r="K516" s="32">
        <f>+SPX[[#This Row],[Cumulated Shares]]*SPX[[#This Row],[Close]]</f>
        <v>4062.4043221264183</v>
      </c>
      <c r="L516" s="33">
        <f>IF(SPX[[#This Row],[Current Value]]&gt;0,1,0)</f>
        <v>1</v>
      </c>
      <c r="M516" s="34">
        <f ca="1">IFERROR(SPX[[#This Row],[Invested]]+OFFSET(SPX[[#This Row],[Invested]],-1,,,6),0)</f>
        <v>3500</v>
      </c>
    </row>
    <row r="517" spans="1:13" x14ac:dyDescent="0.25">
      <c r="A517" t="s">
        <v>6</v>
      </c>
      <c r="B517" s="37">
        <v>33939</v>
      </c>
      <c r="C517" s="1">
        <v>431.35000600000001</v>
      </c>
      <c r="D517" s="1">
        <v>442.64999399999999</v>
      </c>
      <c r="E517" s="1">
        <v>428.60998499999999</v>
      </c>
      <c r="F517" s="1">
        <v>435.709991</v>
      </c>
      <c r="G517" s="33">
        <f>IFERROR(IF(SPX[[#This Row],[Date]]=StartMonth,InvtTime*12,IF(G516&gt;0,G516-1,0)),0)</f>
        <v>25</v>
      </c>
      <c r="H517" s="34">
        <f>IF(SPX[[#This Row],[Count]]&gt;0,ROUND(AmountPerYear/12,2),0)</f>
        <v>100</v>
      </c>
      <c r="I517" s="1">
        <f>SPX[[#This Row],[Invested]]/SPX[[#This Row],[Close]]</f>
        <v>0.22951045894194333</v>
      </c>
      <c r="J517" s="1">
        <f>SUM(I$2:I517)</f>
        <v>9.6473944640865223</v>
      </c>
      <c r="K517" s="32">
        <f>+SPX[[#This Row],[Cumulated Shares]]*SPX[[#This Row],[Close]]</f>
        <v>4203.4661551205882</v>
      </c>
      <c r="L517" s="33">
        <f>IF(SPX[[#This Row],[Current Value]]&gt;0,1,0)</f>
        <v>1</v>
      </c>
      <c r="M517" s="34">
        <f ca="1">IFERROR(SPX[[#This Row],[Invested]]+OFFSET(SPX[[#This Row],[Invested]],-1,,,6),0)</f>
        <v>3600</v>
      </c>
    </row>
    <row r="518" spans="1:13" x14ac:dyDescent="0.25">
      <c r="A518" t="s">
        <v>6</v>
      </c>
      <c r="B518" s="37">
        <v>33970</v>
      </c>
      <c r="C518" s="1">
        <v>435.70001200000002</v>
      </c>
      <c r="D518" s="1">
        <v>442.66000400000001</v>
      </c>
      <c r="E518" s="1">
        <v>426.88000499999998</v>
      </c>
      <c r="F518" s="1">
        <v>438.77999899999998</v>
      </c>
      <c r="G518" s="33">
        <f>IFERROR(IF(SPX[[#This Row],[Date]]=StartMonth,InvtTime*12,IF(G517&gt;0,G517-1,0)),0)</f>
        <v>24</v>
      </c>
      <c r="H518" s="34">
        <f>IF(SPX[[#This Row],[Count]]&gt;0,ROUND(AmountPerYear/12,2),0)</f>
        <v>100</v>
      </c>
      <c r="I518" s="1">
        <f>SPX[[#This Row],[Invested]]/SPX[[#This Row],[Close]]</f>
        <v>0.22790464521606421</v>
      </c>
      <c r="J518" s="1">
        <f>SUM(I$2:I518)</f>
        <v>9.8752991093025866</v>
      </c>
      <c r="K518" s="32">
        <f>+SPX[[#This Row],[Cumulated Shares]]*SPX[[#This Row],[Close]]</f>
        <v>4333.0837333044892</v>
      </c>
      <c r="L518" s="33">
        <f>IF(SPX[[#This Row],[Current Value]]&gt;0,1,0)</f>
        <v>1</v>
      </c>
      <c r="M518" s="34">
        <f ca="1">IFERROR(SPX[[#This Row],[Invested]]+OFFSET(SPX[[#This Row],[Invested]],-1,,,6),0)</f>
        <v>3700</v>
      </c>
    </row>
    <row r="519" spans="1:13" x14ac:dyDescent="0.25">
      <c r="A519" t="s">
        <v>6</v>
      </c>
      <c r="B519" s="37">
        <v>34001</v>
      </c>
      <c r="C519" s="1">
        <v>438.77999899999998</v>
      </c>
      <c r="D519" s="1">
        <v>450.040009</v>
      </c>
      <c r="E519" s="1">
        <v>428.25</v>
      </c>
      <c r="F519" s="1">
        <v>443.38000499999998</v>
      </c>
      <c r="G519" s="33">
        <f>IFERROR(IF(SPX[[#This Row],[Date]]=StartMonth,InvtTime*12,IF(G518&gt;0,G518-1,0)),0)</f>
        <v>23</v>
      </c>
      <c r="H519" s="34">
        <f>IF(SPX[[#This Row],[Count]]&gt;0,ROUND(AmountPerYear/12,2),0)</f>
        <v>100</v>
      </c>
      <c r="I519" s="1">
        <f>SPX[[#This Row],[Invested]]/SPX[[#This Row],[Close]]</f>
        <v>0.22554016616062783</v>
      </c>
      <c r="J519" s="1">
        <f>SUM(I$2:I519)</f>
        <v>10.100839275463214</v>
      </c>
      <c r="K519" s="32">
        <f>+SPX[[#This Row],[Cumulated Shares]]*SPX[[#This Row],[Close]]</f>
        <v>4478.5101684590763</v>
      </c>
      <c r="L519" s="33">
        <f>IF(SPX[[#This Row],[Current Value]]&gt;0,1,0)</f>
        <v>1</v>
      </c>
      <c r="M519" s="34">
        <f ca="1">IFERROR(SPX[[#This Row],[Invested]]+OFFSET(SPX[[#This Row],[Invested]],-1,,,6),0)</f>
        <v>3800</v>
      </c>
    </row>
    <row r="520" spans="1:13" x14ac:dyDescent="0.25">
      <c r="A520" t="s">
        <v>6</v>
      </c>
      <c r="B520" s="37">
        <v>34029</v>
      </c>
      <c r="C520" s="1">
        <v>443.38000499999998</v>
      </c>
      <c r="D520" s="1">
        <v>456.76001000000002</v>
      </c>
      <c r="E520" s="1">
        <v>441.07000699999998</v>
      </c>
      <c r="F520" s="1">
        <v>451.67001299999998</v>
      </c>
      <c r="G520" s="33">
        <f>IFERROR(IF(SPX[[#This Row],[Date]]=StartMonth,InvtTime*12,IF(G519&gt;0,G519-1,0)),0)</f>
        <v>22</v>
      </c>
      <c r="H520" s="34">
        <f>IF(SPX[[#This Row],[Count]]&gt;0,ROUND(AmountPerYear/12,2),0)</f>
        <v>100</v>
      </c>
      <c r="I520" s="1">
        <f>SPX[[#This Row],[Invested]]/SPX[[#This Row],[Close]]</f>
        <v>0.22140057369715177</v>
      </c>
      <c r="J520" s="1">
        <f>SUM(I$2:I520)</f>
        <v>10.322239849160365</v>
      </c>
      <c r="K520" s="32">
        <f>+SPX[[#This Row],[Cumulated Shares]]*SPX[[#This Row],[Close]]</f>
        <v>4662.2462068593795</v>
      </c>
      <c r="L520" s="33">
        <f>IF(SPX[[#This Row],[Current Value]]&gt;0,1,0)</f>
        <v>1</v>
      </c>
      <c r="M520" s="34">
        <f ca="1">IFERROR(SPX[[#This Row],[Invested]]+OFFSET(SPX[[#This Row],[Invested]],-1,,,6),0)</f>
        <v>3900</v>
      </c>
    </row>
    <row r="521" spans="1:13" x14ac:dyDescent="0.25">
      <c r="A521" t="s">
        <v>6</v>
      </c>
      <c r="B521" s="37">
        <v>34060</v>
      </c>
      <c r="C521" s="1">
        <v>451.67001299999998</v>
      </c>
      <c r="D521" s="1">
        <v>452.63000499999998</v>
      </c>
      <c r="E521" s="1">
        <v>432.29998799999998</v>
      </c>
      <c r="F521" s="1">
        <v>440.19000199999999</v>
      </c>
      <c r="G521" s="33">
        <f>IFERROR(IF(SPX[[#This Row],[Date]]=StartMonth,InvtTime*12,IF(G520&gt;0,G520-1,0)),0)</f>
        <v>21</v>
      </c>
      <c r="H521" s="34">
        <f>IF(SPX[[#This Row],[Count]]&gt;0,ROUND(AmountPerYear/12,2),0)</f>
        <v>100</v>
      </c>
      <c r="I521" s="1">
        <f>SPX[[#This Row],[Invested]]/SPX[[#This Row],[Close]]</f>
        <v>0.22717462810525169</v>
      </c>
      <c r="J521" s="1">
        <f>SUM(I$2:I521)</f>
        <v>10.549414477265616</v>
      </c>
      <c r="K521" s="32">
        <f>+SPX[[#This Row],[Cumulated Shares]]*SPX[[#This Row],[Close]]</f>
        <v>4643.7467798463804</v>
      </c>
      <c r="L521" s="33">
        <f>IF(SPX[[#This Row],[Current Value]]&gt;0,1,0)</f>
        <v>1</v>
      </c>
      <c r="M521" s="34">
        <f ca="1">IFERROR(SPX[[#This Row],[Invested]]+OFFSET(SPX[[#This Row],[Invested]],-1,,,6),0)</f>
        <v>4000</v>
      </c>
    </row>
    <row r="522" spans="1:13" x14ac:dyDescent="0.25">
      <c r="A522" t="s">
        <v>6</v>
      </c>
      <c r="B522" s="37">
        <v>34090</v>
      </c>
      <c r="C522" s="1">
        <v>440.19000199999999</v>
      </c>
      <c r="D522" s="1">
        <v>454.54998799999998</v>
      </c>
      <c r="E522" s="1">
        <v>436.85998499999999</v>
      </c>
      <c r="F522" s="1">
        <v>450.19000199999999</v>
      </c>
      <c r="G522" s="33">
        <f>IFERROR(IF(SPX[[#This Row],[Date]]=StartMonth,InvtTime*12,IF(G521&gt;0,G521-1,0)),0)</f>
        <v>20</v>
      </c>
      <c r="H522" s="34">
        <f>IF(SPX[[#This Row],[Count]]&gt;0,ROUND(AmountPerYear/12,2),0)</f>
        <v>100</v>
      </c>
      <c r="I522" s="1">
        <f>SPX[[#This Row],[Invested]]/SPX[[#This Row],[Close]]</f>
        <v>0.22212843367410012</v>
      </c>
      <c r="J522" s="1">
        <f>SUM(I$2:I522)</f>
        <v>10.771542910939717</v>
      </c>
      <c r="K522" s="32">
        <f>+SPX[[#This Row],[Cumulated Shares]]*SPX[[#This Row],[Close]]</f>
        <v>4849.2409246190364</v>
      </c>
      <c r="L522" s="33">
        <f>IF(SPX[[#This Row],[Current Value]]&gt;0,1,0)</f>
        <v>1</v>
      </c>
      <c r="M522" s="34">
        <f ca="1">IFERROR(SPX[[#This Row],[Invested]]+OFFSET(SPX[[#This Row],[Invested]],-1,,,6),0)</f>
        <v>4100</v>
      </c>
    </row>
    <row r="523" spans="1:13" x14ac:dyDescent="0.25">
      <c r="A523" t="s">
        <v>6</v>
      </c>
      <c r="B523" s="37">
        <v>34121</v>
      </c>
      <c r="C523" s="1">
        <v>450.23001099999999</v>
      </c>
      <c r="D523" s="1">
        <v>455.63000499999998</v>
      </c>
      <c r="E523" s="1">
        <v>442.5</v>
      </c>
      <c r="F523" s="1">
        <v>450.52999899999998</v>
      </c>
      <c r="G523" s="33">
        <f>IFERROR(IF(SPX[[#This Row],[Date]]=StartMonth,InvtTime*12,IF(G522&gt;0,G522-1,0)),0)</f>
        <v>19</v>
      </c>
      <c r="H523" s="34">
        <f>IF(SPX[[#This Row],[Count]]&gt;0,ROUND(AmountPerYear/12,2),0)</f>
        <v>100</v>
      </c>
      <c r="I523" s="1">
        <f>SPX[[#This Row],[Invested]]/SPX[[#This Row],[Close]]</f>
        <v>0.2219608022150818</v>
      </c>
      <c r="J523" s="1">
        <f>SUM(I$2:I523)</f>
        <v>10.993503713154798</v>
      </c>
      <c r="K523" s="32">
        <f>+SPX[[#This Row],[Cumulated Shares]]*SPX[[#This Row],[Close]]</f>
        <v>4952.9032168941267</v>
      </c>
      <c r="L523" s="33">
        <f>IF(SPX[[#This Row],[Current Value]]&gt;0,1,0)</f>
        <v>1</v>
      </c>
      <c r="M523" s="34">
        <f ca="1">IFERROR(SPX[[#This Row],[Invested]]+OFFSET(SPX[[#This Row],[Invested]],-1,,,6),0)</f>
        <v>4200</v>
      </c>
    </row>
    <row r="524" spans="1:13" x14ac:dyDescent="0.25">
      <c r="A524" t="s">
        <v>6</v>
      </c>
      <c r="B524" s="37">
        <v>34151</v>
      </c>
      <c r="C524" s="1">
        <v>450.540009</v>
      </c>
      <c r="D524" s="1">
        <v>451.14999399999999</v>
      </c>
      <c r="E524" s="1">
        <v>441.39999399999999</v>
      </c>
      <c r="F524" s="1">
        <v>448.13000499999998</v>
      </c>
      <c r="G524" s="33">
        <f>IFERROR(IF(SPX[[#This Row],[Date]]=StartMonth,InvtTime*12,IF(G523&gt;0,G523-1,0)),0)</f>
        <v>18</v>
      </c>
      <c r="H524" s="34">
        <f>IF(SPX[[#This Row],[Count]]&gt;0,ROUND(AmountPerYear/12,2),0)</f>
        <v>100</v>
      </c>
      <c r="I524" s="1">
        <f>SPX[[#This Row],[Invested]]/SPX[[#This Row],[Close]]</f>
        <v>0.22314953001194376</v>
      </c>
      <c r="J524" s="1">
        <f>SUM(I$2:I524)</f>
        <v>11.216653243166741</v>
      </c>
      <c r="K524" s="32">
        <f>+SPX[[#This Row],[Cumulated Shares]]*SPX[[#This Row],[Close]]</f>
        <v>5026.518873943578</v>
      </c>
      <c r="L524" s="33">
        <f>IF(SPX[[#This Row],[Current Value]]&gt;0,1,0)</f>
        <v>1</v>
      </c>
      <c r="M524" s="34">
        <f ca="1">IFERROR(SPX[[#This Row],[Invested]]+OFFSET(SPX[[#This Row],[Invested]],-1,,,6),0)</f>
        <v>4300</v>
      </c>
    </row>
    <row r="525" spans="1:13" x14ac:dyDescent="0.25">
      <c r="A525" t="s">
        <v>6</v>
      </c>
      <c r="B525" s="37">
        <v>34182</v>
      </c>
      <c r="C525" s="1">
        <v>448.13000499999998</v>
      </c>
      <c r="D525" s="1">
        <v>463.55999800000001</v>
      </c>
      <c r="E525" s="1">
        <v>446.94000199999999</v>
      </c>
      <c r="F525" s="1">
        <v>463.55999800000001</v>
      </c>
      <c r="G525" s="33">
        <f>IFERROR(IF(SPX[[#This Row],[Date]]=StartMonth,InvtTime*12,IF(G524&gt;0,G524-1,0)),0)</f>
        <v>17</v>
      </c>
      <c r="H525" s="34">
        <f>IF(SPX[[#This Row],[Count]]&gt;0,ROUND(AmountPerYear/12,2),0)</f>
        <v>100</v>
      </c>
      <c r="I525" s="1">
        <f>SPX[[#This Row],[Invested]]/SPX[[#This Row],[Close]]</f>
        <v>0.21572180609078354</v>
      </c>
      <c r="J525" s="1">
        <f>SUM(I$2:I525)</f>
        <v>11.432375049257525</v>
      </c>
      <c r="K525" s="32">
        <f>+SPX[[#This Row],[Cumulated Shares]]*SPX[[#This Row],[Close]]</f>
        <v>5299.5917549690685</v>
      </c>
      <c r="L525" s="33">
        <f>IF(SPX[[#This Row],[Current Value]]&gt;0,1,0)</f>
        <v>1</v>
      </c>
      <c r="M525" s="34">
        <f ca="1">IFERROR(SPX[[#This Row],[Invested]]+OFFSET(SPX[[#This Row],[Invested]],-1,,,6),0)</f>
        <v>4400</v>
      </c>
    </row>
    <row r="526" spans="1:13" x14ac:dyDescent="0.25">
      <c r="A526" t="s">
        <v>6</v>
      </c>
      <c r="B526" s="37">
        <v>34213</v>
      </c>
      <c r="C526" s="1">
        <v>463.54998799999998</v>
      </c>
      <c r="D526" s="1">
        <v>463.79998799999998</v>
      </c>
      <c r="E526" s="1">
        <v>449.64001500000001</v>
      </c>
      <c r="F526" s="1">
        <v>458.92999300000002</v>
      </c>
      <c r="G526" s="33">
        <f>IFERROR(IF(SPX[[#This Row],[Date]]=StartMonth,InvtTime*12,IF(G525&gt;0,G525-1,0)),0)</f>
        <v>16</v>
      </c>
      <c r="H526" s="34">
        <f>IF(SPX[[#This Row],[Count]]&gt;0,ROUND(AmountPerYear/12,2),0)</f>
        <v>100</v>
      </c>
      <c r="I526" s="1">
        <f>SPX[[#This Row],[Invested]]/SPX[[#This Row],[Close]]</f>
        <v>0.21789815772620466</v>
      </c>
      <c r="J526" s="1">
        <f>SUM(I$2:I526)</f>
        <v>11.65027320698373</v>
      </c>
      <c r="K526" s="32">
        <f>+SPX[[#This Row],[Cumulated Shares]]*SPX[[#This Row],[Close]]</f>
        <v>5346.6598013291314</v>
      </c>
      <c r="L526" s="33">
        <f>IF(SPX[[#This Row],[Current Value]]&gt;0,1,0)</f>
        <v>1</v>
      </c>
      <c r="M526" s="34">
        <f ca="1">IFERROR(SPX[[#This Row],[Invested]]+OFFSET(SPX[[#This Row],[Invested]],-1,,,6),0)</f>
        <v>4500</v>
      </c>
    </row>
    <row r="527" spans="1:13" x14ac:dyDescent="0.25">
      <c r="A527" t="s">
        <v>6</v>
      </c>
      <c r="B527" s="37">
        <v>34243</v>
      </c>
      <c r="C527" s="1">
        <v>458.92999300000002</v>
      </c>
      <c r="D527" s="1">
        <v>471.10000600000001</v>
      </c>
      <c r="E527" s="1">
        <v>456.39999399999999</v>
      </c>
      <c r="F527" s="1">
        <v>467.82998700000002</v>
      </c>
      <c r="G527" s="33">
        <f>IFERROR(IF(SPX[[#This Row],[Date]]=StartMonth,InvtTime*12,IF(G526&gt;0,G526-1,0)),0)</f>
        <v>15</v>
      </c>
      <c r="H527" s="34">
        <f>IF(SPX[[#This Row],[Count]]&gt;0,ROUND(AmountPerYear/12,2),0)</f>
        <v>100</v>
      </c>
      <c r="I527" s="1">
        <f>SPX[[#This Row],[Invested]]/SPX[[#This Row],[Close]]</f>
        <v>0.21375286488422554</v>
      </c>
      <c r="J527" s="1">
        <f>SUM(I$2:I527)</f>
        <v>11.864026071867956</v>
      </c>
      <c r="K527" s="32">
        <f>+SPX[[#This Row],[Cumulated Shares]]*SPX[[#This Row],[Close]]</f>
        <v>5550.3471629696469</v>
      </c>
      <c r="L527" s="33">
        <f>IF(SPX[[#This Row],[Current Value]]&gt;0,1,0)</f>
        <v>1</v>
      </c>
      <c r="M527" s="34">
        <f ca="1">IFERROR(SPX[[#This Row],[Invested]]+OFFSET(SPX[[#This Row],[Invested]],-1,,,6),0)</f>
        <v>4600</v>
      </c>
    </row>
    <row r="528" spans="1:13" x14ac:dyDescent="0.25">
      <c r="A528" t="s">
        <v>6</v>
      </c>
      <c r="B528" s="37">
        <v>34274</v>
      </c>
      <c r="C528" s="1">
        <v>467.82998700000002</v>
      </c>
      <c r="D528" s="1">
        <v>469.10998499999999</v>
      </c>
      <c r="E528" s="1">
        <v>454.35998499999999</v>
      </c>
      <c r="F528" s="1">
        <v>461.790009</v>
      </c>
      <c r="G528" s="33">
        <f>IFERROR(IF(SPX[[#This Row],[Date]]=StartMonth,InvtTime*12,IF(G527&gt;0,G527-1,0)),0)</f>
        <v>14</v>
      </c>
      <c r="H528" s="34">
        <f>IF(SPX[[#This Row],[Count]]&gt;0,ROUND(AmountPerYear/12,2),0)</f>
        <v>100</v>
      </c>
      <c r="I528" s="1">
        <f>SPX[[#This Row],[Invested]]/SPX[[#This Row],[Close]]</f>
        <v>0.21654864343329697</v>
      </c>
      <c r="J528" s="1">
        <f>SUM(I$2:I528)</f>
        <v>12.080574715301253</v>
      </c>
      <c r="K528" s="32">
        <f>+SPX[[#This Row],[Cumulated Shares]]*SPX[[#This Row],[Close]]</f>
        <v>5578.6887065041383</v>
      </c>
      <c r="L528" s="33">
        <f>IF(SPX[[#This Row],[Current Value]]&gt;0,1,0)</f>
        <v>1</v>
      </c>
      <c r="M528" s="34">
        <f ca="1">IFERROR(SPX[[#This Row],[Invested]]+OFFSET(SPX[[#This Row],[Invested]],-1,,,6),0)</f>
        <v>4700</v>
      </c>
    </row>
    <row r="529" spans="1:13" x14ac:dyDescent="0.25">
      <c r="A529" t="s">
        <v>6</v>
      </c>
      <c r="B529" s="37">
        <v>34304</v>
      </c>
      <c r="C529" s="1">
        <v>461.92999300000002</v>
      </c>
      <c r="D529" s="1">
        <v>471.290009</v>
      </c>
      <c r="E529" s="1">
        <v>461.45001200000002</v>
      </c>
      <c r="F529" s="1">
        <v>466.45001200000002</v>
      </c>
      <c r="G529" s="33">
        <f>IFERROR(IF(SPX[[#This Row],[Date]]=StartMonth,InvtTime*12,IF(G528&gt;0,G528-1,0)),0)</f>
        <v>13</v>
      </c>
      <c r="H529" s="34">
        <f>IF(SPX[[#This Row],[Count]]&gt;0,ROUND(AmountPerYear/12,2),0)</f>
        <v>100</v>
      </c>
      <c r="I529" s="1">
        <f>SPX[[#This Row],[Invested]]/SPX[[#This Row],[Close]]</f>
        <v>0.21438524477945559</v>
      </c>
      <c r="J529" s="1">
        <f>SUM(I$2:I529)</f>
        <v>12.294959960080709</v>
      </c>
      <c r="K529" s="32">
        <f>+SPX[[#This Row],[Cumulated Shares]]*SPX[[#This Row],[Close]]</f>
        <v>5734.9842209191665</v>
      </c>
      <c r="L529" s="33">
        <f>IF(SPX[[#This Row],[Current Value]]&gt;0,1,0)</f>
        <v>1</v>
      </c>
      <c r="M529" s="34">
        <f ca="1">IFERROR(SPX[[#This Row],[Invested]]+OFFSET(SPX[[#This Row],[Invested]],-1,,,6),0)</f>
        <v>4800</v>
      </c>
    </row>
    <row r="530" spans="1:13" x14ac:dyDescent="0.25">
      <c r="A530" t="s">
        <v>6</v>
      </c>
      <c r="B530" s="37">
        <v>34335</v>
      </c>
      <c r="C530" s="1">
        <v>466.51001000000002</v>
      </c>
      <c r="D530" s="1">
        <v>482.85000600000001</v>
      </c>
      <c r="E530" s="1">
        <v>464.35998499999999</v>
      </c>
      <c r="F530" s="1">
        <v>481.60998499999999</v>
      </c>
      <c r="G530" s="33">
        <f>IFERROR(IF(SPX[[#This Row],[Date]]=StartMonth,InvtTime*12,IF(G529&gt;0,G529-1,0)),0)</f>
        <v>12</v>
      </c>
      <c r="H530" s="34">
        <f>IF(SPX[[#This Row],[Count]]&gt;0,ROUND(AmountPerYear/12,2),0)</f>
        <v>100</v>
      </c>
      <c r="I530" s="1">
        <f>SPX[[#This Row],[Invested]]/SPX[[#This Row],[Close]]</f>
        <v>0.20763689108314479</v>
      </c>
      <c r="J530" s="1">
        <f>SUM(I$2:I530)</f>
        <v>12.502596851163853</v>
      </c>
      <c r="K530" s="32">
        <f>+SPX[[#This Row],[Cumulated Shares]]*SPX[[#This Row],[Close]]</f>
        <v>6021.37548195007</v>
      </c>
      <c r="L530" s="33">
        <f>IF(SPX[[#This Row],[Current Value]]&gt;0,1,0)</f>
        <v>1</v>
      </c>
      <c r="M530" s="34">
        <f ca="1">IFERROR(SPX[[#This Row],[Invested]]+OFFSET(SPX[[#This Row],[Invested]],-1,,,6),0)</f>
        <v>4900</v>
      </c>
    </row>
    <row r="531" spans="1:13" x14ac:dyDescent="0.25">
      <c r="A531" t="s">
        <v>6</v>
      </c>
      <c r="B531" s="37">
        <v>34366</v>
      </c>
      <c r="C531" s="1">
        <v>481.60000600000001</v>
      </c>
      <c r="D531" s="1">
        <v>482.23001099999999</v>
      </c>
      <c r="E531" s="1">
        <v>464.26001000000002</v>
      </c>
      <c r="F531" s="1">
        <v>467.14001500000001</v>
      </c>
      <c r="G531" s="33">
        <f>IFERROR(IF(SPX[[#This Row],[Date]]=StartMonth,InvtTime*12,IF(G530&gt;0,G530-1,0)),0)</f>
        <v>11</v>
      </c>
      <c r="H531" s="34">
        <f>IF(SPX[[#This Row],[Count]]&gt;0,ROUND(AmountPerYear/12,2),0)</f>
        <v>100</v>
      </c>
      <c r="I531" s="1">
        <f>SPX[[#This Row],[Invested]]/SPX[[#This Row],[Close]]</f>
        <v>0.21406858070165538</v>
      </c>
      <c r="J531" s="1">
        <f>SUM(I$2:I531)</f>
        <v>12.716665431865508</v>
      </c>
      <c r="K531" s="32">
        <f>+SPX[[#This Row],[Cumulated Shares]]*SPX[[#This Row],[Close]]</f>
        <v>5940.4632805916344</v>
      </c>
      <c r="L531" s="33">
        <f>IF(SPX[[#This Row],[Current Value]]&gt;0,1,0)</f>
        <v>1</v>
      </c>
      <c r="M531" s="34">
        <f ca="1">IFERROR(SPX[[#This Row],[Invested]]+OFFSET(SPX[[#This Row],[Invested]],-1,,,6),0)</f>
        <v>5000</v>
      </c>
    </row>
    <row r="532" spans="1:13" x14ac:dyDescent="0.25">
      <c r="A532" t="s">
        <v>6</v>
      </c>
      <c r="B532" s="37">
        <v>34394</v>
      </c>
      <c r="C532" s="1">
        <v>467.19000199999999</v>
      </c>
      <c r="D532" s="1">
        <v>471.08999599999999</v>
      </c>
      <c r="E532" s="1">
        <v>436.16000400000001</v>
      </c>
      <c r="F532" s="1">
        <v>445.76998900000001</v>
      </c>
      <c r="G532" s="33">
        <f>IFERROR(IF(SPX[[#This Row],[Date]]=StartMonth,InvtTime*12,IF(G531&gt;0,G531-1,0)),0)</f>
        <v>10</v>
      </c>
      <c r="H532" s="34">
        <f>IF(SPX[[#This Row],[Count]]&gt;0,ROUND(AmountPerYear/12,2),0)</f>
        <v>100</v>
      </c>
      <c r="I532" s="1">
        <f>SPX[[#This Row],[Invested]]/SPX[[#This Row],[Close]]</f>
        <v>0.22433093852803088</v>
      </c>
      <c r="J532" s="1">
        <f>SUM(I$2:I532)</f>
        <v>12.940996370393538</v>
      </c>
      <c r="K532" s="32">
        <f>+SPX[[#This Row],[Cumulated Shares]]*SPX[[#This Row],[Close]]</f>
        <v>5768.7078096793675</v>
      </c>
      <c r="L532" s="33">
        <f>IF(SPX[[#This Row],[Current Value]]&gt;0,1,0)</f>
        <v>1</v>
      </c>
      <c r="M532" s="34">
        <f ca="1">IFERROR(SPX[[#This Row],[Invested]]+OFFSET(SPX[[#This Row],[Invested]],-1,,,6),0)</f>
        <v>5100</v>
      </c>
    </row>
    <row r="533" spans="1:13" x14ac:dyDescent="0.25">
      <c r="A533" t="s">
        <v>6</v>
      </c>
      <c r="B533" s="37">
        <v>34425</v>
      </c>
      <c r="C533" s="1">
        <v>445.66000400000001</v>
      </c>
      <c r="D533" s="1">
        <v>452.790009</v>
      </c>
      <c r="E533" s="1">
        <v>435.85998499999999</v>
      </c>
      <c r="F533" s="1">
        <v>450.91000400000001</v>
      </c>
      <c r="G533" s="33">
        <f>IFERROR(IF(SPX[[#This Row],[Date]]=StartMonth,InvtTime*12,IF(G532&gt;0,G532-1,0)),0)</f>
        <v>9</v>
      </c>
      <c r="H533" s="34">
        <f>IF(SPX[[#This Row],[Count]]&gt;0,ROUND(AmountPerYear/12,2),0)</f>
        <v>100</v>
      </c>
      <c r="I533" s="1">
        <f>SPX[[#This Row],[Invested]]/SPX[[#This Row],[Close]]</f>
        <v>0.22177374445655457</v>
      </c>
      <c r="J533" s="1">
        <f>SUM(I$2:I533)</f>
        <v>13.162770114850092</v>
      </c>
      <c r="K533" s="32">
        <f>+SPX[[#This Row],[Cumulated Shares]]*SPX[[#This Row],[Close]]</f>
        <v>5935.2247251381359</v>
      </c>
      <c r="L533" s="33">
        <f>IF(SPX[[#This Row],[Current Value]]&gt;0,1,0)</f>
        <v>1</v>
      </c>
      <c r="M533" s="34">
        <f ca="1">IFERROR(SPX[[#This Row],[Invested]]+OFFSET(SPX[[#This Row],[Invested]],-1,,,6),0)</f>
        <v>5200</v>
      </c>
    </row>
    <row r="534" spans="1:13" x14ac:dyDescent="0.25">
      <c r="A534" t="s">
        <v>6</v>
      </c>
      <c r="B534" s="37">
        <v>34455</v>
      </c>
      <c r="C534" s="1">
        <v>450.91000400000001</v>
      </c>
      <c r="D534" s="1">
        <v>457.76998900000001</v>
      </c>
      <c r="E534" s="1">
        <v>440.77999899999998</v>
      </c>
      <c r="F534" s="1">
        <v>456.5</v>
      </c>
      <c r="G534" s="33">
        <f>IFERROR(IF(SPX[[#This Row],[Date]]=StartMonth,InvtTime*12,IF(G533&gt;0,G533-1,0)),0)</f>
        <v>8</v>
      </c>
      <c r="H534" s="34">
        <f>IF(SPX[[#This Row],[Count]]&gt;0,ROUND(AmountPerYear/12,2),0)</f>
        <v>100</v>
      </c>
      <c r="I534" s="1">
        <f>SPX[[#This Row],[Invested]]/SPX[[#This Row],[Close]]</f>
        <v>0.21905805038335158</v>
      </c>
      <c r="J534" s="1">
        <f>SUM(I$2:I534)</f>
        <v>13.381828165233443</v>
      </c>
      <c r="K534" s="32">
        <f>+SPX[[#This Row],[Cumulated Shares]]*SPX[[#This Row],[Close]]</f>
        <v>6108.8045574290672</v>
      </c>
      <c r="L534" s="33">
        <f>IF(SPX[[#This Row],[Current Value]]&gt;0,1,0)</f>
        <v>1</v>
      </c>
      <c r="M534" s="34">
        <f ca="1">IFERROR(SPX[[#This Row],[Invested]]+OFFSET(SPX[[#This Row],[Invested]],-1,,,6),0)</f>
        <v>5300</v>
      </c>
    </row>
    <row r="535" spans="1:13" x14ac:dyDescent="0.25">
      <c r="A535" t="s">
        <v>6</v>
      </c>
      <c r="B535" s="37">
        <v>34486</v>
      </c>
      <c r="C535" s="1">
        <v>456.5</v>
      </c>
      <c r="D535" s="1">
        <v>463.23001099999999</v>
      </c>
      <c r="E535" s="1">
        <v>439.82998700000002</v>
      </c>
      <c r="F535" s="1">
        <v>444.26998900000001</v>
      </c>
      <c r="G535" s="33">
        <f>IFERROR(IF(SPX[[#This Row],[Date]]=StartMonth,InvtTime*12,IF(G534&gt;0,G534-1,0)),0)</f>
        <v>7</v>
      </c>
      <c r="H535" s="34">
        <f>IF(SPX[[#This Row],[Count]]&gt;0,ROUND(AmountPerYear/12,2),0)</f>
        <v>100</v>
      </c>
      <c r="I535" s="1">
        <f>SPX[[#This Row],[Invested]]/SPX[[#This Row],[Close]]</f>
        <v>0.22508835274939087</v>
      </c>
      <c r="J535" s="1">
        <f>SUM(I$2:I535)</f>
        <v>13.606916517982834</v>
      </c>
      <c r="K535" s="32">
        <f>+SPX[[#This Row],[Cumulated Shares]]*SPX[[#This Row],[Close]]</f>
        <v>6045.1446517681516</v>
      </c>
      <c r="L535" s="33">
        <f>IF(SPX[[#This Row],[Current Value]]&gt;0,1,0)</f>
        <v>1</v>
      </c>
      <c r="M535" s="34">
        <f ca="1">IFERROR(SPX[[#This Row],[Invested]]+OFFSET(SPX[[#This Row],[Invested]],-1,,,6),0)</f>
        <v>5400</v>
      </c>
    </row>
    <row r="536" spans="1:13" x14ac:dyDescent="0.25">
      <c r="A536" t="s">
        <v>6</v>
      </c>
      <c r="B536" s="37">
        <v>34516</v>
      </c>
      <c r="C536" s="1">
        <v>444.26998900000001</v>
      </c>
      <c r="D536" s="1">
        <v>459.32998700000002</v>
      </c>
      <c r="E536" s="1">
        <v>443.57998700000002</v>
      </c>
      <c r="F536" s="1">
        <v>458.26001000000002</v>
      </c>
      <c r="G536" s="33">
        <f>IFERROR(IF(SPX[[#This Row],[Date]]=StartMonth,InvtTime*12,IF(G535&gt;0,G535-1,0)),0)</f>
        <v>6</v>
      </c>
      <c r="H536" s="34">
        <f>IF(SPX[[#This Row],[Count]]&gt;0,ROUND(AmountPerYear/12,2),0)</f>
        <v>100</v>
      </c>
      <c r="I536" s="1">
        <f>SPX[[#This Row],[Invested]]/SPX[[#This Row],[Close]]</f>
        <v>0.21821672809722148</v>
      </c>
      <c r="J536" s="1">
        <f>SUM(I$2:I536)</f>
        <v>13.825133246080055</v>
      </c>
      <c r="K536" s="32">
        <f>+SPX[[#This Row],[Cumulated Shares]]*SPX[[#This Row],[Close]]</f>
        <v>6335.5056995999785</v>
      </c>
      <c r="L536" s="33">
        <f>IF(SPX[[#This Row],[Current Value]]&gt;0,1,0)</f>
        <v>1</v>
      </c>
      <c r="M536" s="34">
        <f ca="1">IFERROR(SPX[[#This Row],[Invested]]+OFFSET(SPX[[#This Row],[Invested]],-1,,,6),0)</f>
        <v>5500</v>
      </c>
    </row>
    <row r="537" spans="1:13" x14ac:dyDescent="0.25">
      <c r="A537" t="s">
        <v>6</v>
      </c>
      <c r="B537" s="37">
        <v>34547</v>
      </c>
      <c r="C537" s="1">
        <v>458.27999899999998</v>
      </c>
      <c r="D537" s="1">
        <v>477.58999599999999</v>
      </c>
      <c r="E537" s="1">
        <v>456.07998700000002</v>
      </c>
      <c r="F537" s="1">
        <v>475.48998999999998</v>
      </c>
      <c r="G537" s="33">
        <f>IFERROR(IF(SPX[[#This Row],[Date]]=StartMonth,InvtTime*12,IF(G536&gt;0,G536-1,0)),0)</f>
        <v>5</v>
      </c>
      <c r="H537" s="34">
        <f>IF(SPX[[#This Row],[Count]]&gt;0,ROUND(AmountPerYear/12,2),0)</f>
        <v>100</v>
      </c>
      <c r="I537" s="1">
        <f>SPX[[#This Row],[Invested]]/SPX[[#This Row],[Close]]</f>
        <v>0.21030936949902984</v>
      </c>
      <c r="J537" s="1">
        <f>SUM(I$2:I537)</f>
        <v>14.035442615579084</v>
      </c>
      <c r="K537" s="32">
        <f>+SPX[[#This Row],[Cumulated Shares]]*SPX[[#This Row],[Close]]</f>
        <v>6673.7124689272723</v>
      </c>
      <c r="L537" s="33">
        <f>IF(SPX[[#This Row],[Current Value]]&gt;0,1,0)</f>
        <v>1</v>
      </c>
      <c r="M537" s="34">
        <f ca="1">IFERROR(SPX[[#This Row],[Invested]]+OFFSET(SPX[[#This Row],[Invested]],-1,,,6),0)</f>
        <v>5600</v>
      </c>
    </row>
    <row r="538" spans="1:13" x14ac:dyDescent="0.25">
      <c r="A538" t="s">
        <v>6</v>
      </c>
      <c r="B538" s="37">
        <v>34578</v>
      </c>
      <c r="C538" s="1">
        <v>475.48998999999998</v>
      </c>
      <c r="D538" s="1">
        <v>475.48998999999998</v>
      </c>
      <c r="E538" s="1">
        <v>458.47000100000002</v>
      </c>
      <c r="F538" s="1">
        <v>462.709991</v>
      </c>
      <c r="G538" s="33">
        <f>IFERROR(IF(SPX[[#This Row],[Date]]=StartMonth,InvtTime*12,IF(G537&gt;0,G537-1,0)),0)</f>
        <v>4</v>
      </c>
      <c r="H538" s="34">
        <f>IF(SPX[[#This Row],[Count]]&gt;0,ROUND(AmountPerYear/12,2),0)</f>
        <v>100</v>
      </c>
      <c r="I538" s="1">
        <f>SPX[[#This Row],[Invested]]/SPX[[#This Row],[Close]]</f>
        <v>0.21611809112632713</v>
      </c>
      <c r="J538" s="1">
        <f>SUM(I$2:I538)</f>
        <v>14.251560706705412</v>
      </c>
      <c r="K538" s="32">
        <f>+SPX[[#This Row],[Cumulated Shares]]*SPX[[#This Row],[Close]]</f>
        <v>6594.3395263356151</v>
      </c>
      <c r="L538" s="33">
        <f>IF(SPX[[#This Row],[Current Value]]&gt;0,1,0)</f>
        <v>1</v>
      </c>
      <c r="M538" s="34">
        <f ca="1">IFERROR(SPX[[#This Row],[Invested]]+OFFSET(SPX[[#This Row],[Invested]],-1,,,6),0)</f>
        <v>5700</v>
      </c>
    </row>
    <row r="539" spans="1:13" x14ac:dyDescent="0.25">
      <c r="A539" t="s">
        <v>6</v>
      </c>
      <c r="B539" s="37">
        <v>34608</v>
      </c>
      <c r="C539" s="1">
        <v>462.69000199999999</v>
      </c>
      <c r="D539" s="1">
        <v>474.73998999999998</v>
      </c>
      <c r="E539" s="1">
        <v>449.26998900000001</v>
      </c>
      <c r="F539" s="1">
        <v>472.35000600000001</v>
      </c>
      <c r="G539" s="33">
        <f>IFERROR(IF(SPX[[#This Row],[Date]]=StartMonth,InvtTime*12,IF(G538&gt;0,G538-1,0)),0)</f>
        <v>3</v>
      </c>
      <c r="H539" s="34">
        <f>IF(SPX[[#This Row],[Count]]&gt;0,ROUND(AmountPerYear/12,2),0)</f>
        <v>100</v>
      </c>
      <c r="I539" s="1">
        <f>SPX[[#This Row],[Invested]]/SPX[[#This Row],[Close]]</f>
        <v>0.21170741765588122</v>
      </c>
      <c r="J539" s="1">
        <f>SUM(I$2:I539)</f>
        <v>14.463268124361294</v>
      </c>
      <c r="K539" s="32">
        <f>+SPX[[#This Row],[Cumulated Shares]]*SPX[[#This Row],[Close]]</f>
        <v>6831.7247853216659</v>
      </c>
      <c r="L539" s="33">
        <f>IF(SPX[[#This Row],[Current Value]]&gt;0,1,0)</f>
        <v>1</v>
      </c>
      <c r="M539" s="34">
        <f ca="1">IFERROR(SPX[[#This Row],[Invested]]+OFFSET(SPX[[#This Row],[Invested]],-1,,,6),0)</f>
        <v>5800</v>
      </c>
    </row>
    <row r="540" spans="1:13" x14ac:dyDescent="0.25">
      <c r="A540" t="s">
        <v>6</v>
      </c>
      <c r="B540" s="37">
        <v>34639</v>
      </c>
      <c r="C540" s="1">
        <v>472.26001000000002</v>
      </c>
      <c r="D540" s="1">
        <v>472.26001000000002</v>
      </c>
      <c r="E540" s="1">
        <v>444.17999300000002</v>
      </c>
      <c r="F540" s="1">
        <v>453.69000199999999</v>
      </c>
      <c r="G540" s="33">
        <f>IFERROR(IF(SPX[[#This Row],[Date]]=StartMonth,InvtTime*12,IF(G539&gt;0,G539-1,0)),0)</f>
        <v>2</v>
      </c>
      <c r="H540" s="34">
        <f>IF(SPX[[#This Row],[Count]]&gt;0,ROUND(AmountPerYear/12,2),0)</f>
        <v>100</v>
      </c>
      <c r="I540" s="1">
        <f>SPX[[#This Row],[Invested]]/SPX[[#This Row],[Close]]</f>
        <v>0.2204148197208895</v>
      </c>
      <c r="J540" s="1">
        <f>SUM(I$2:I540)</f>
        <v>14.683682944082184</v>
      </c>
      <c r="K540" s="32">
        <f>+SPX[[#This Row],[Cumulated Shares]]*SPX[[#This Row],[Close]]</f>
        <v>6661.8401442680115</v>
      </c>
      <c r="L540" s="33">
        <f>IF(SPX[[#This Row],[Current Value]]&gt;0,1,0)</f>
        <v>1</v>
      </c>
      <c r="M540" s="34">
        <f ca="1">IFERROR(SPX[[#This Row],[Invested]]+OFFSET(SPX[[#This Row],[Invested]],-1,,,6),0)</f>
        <v>5900</v>
      </c>
    </row>
    <row r="541" spans="1:13" x14ac:dyDescent="0.25">
      <c r="A541" t="s">
        <v>6</v>
      </c>
      <c r="B541" s="37">
        <v>34669</v>
      </c>
      <c r="C541" s="1">
        <v>453.54998799999998</v>
      </c>
      <c r="D541" s="1">
        <v>462.73001099999999</v>
      </c>
      <c r="E541" s="1">
        <v>442.88000499999998</v>
      </c>
      <c r="F541" s="1">
        <v>459.26998900000001</v>
      </c>
      <c r="G541" s="33">
        <f>IFERROR(IF(SPX[[#This Row],[Date]]=StartMonth,InvtTime*12,IF(G540&gt;0,G540-1,0)),0)</f>
        <v>1</v>
      </c>
      <c r="H541" s="34">
        <f>IF(SPX[[#This Row],[Count]]&gt;0,ROUND(AmountPerYear/12,2),0)</f>
        <v>100</v>
      </c>
      <c r="I541" s="1">
        <f>SPX[[#This Row],[Invested]]/SPX[[#This Row],[Close]]</f>
        <v>0.21773684846627328</v>
      </c>
      <c r="J541" s="1">
        <f>SUM(I$2:I541)</f>
        <v>14.901419792548458</v>
      </c>
      <c r="K541" s="32">
        <f>+SPX[[#This Row],[Cumulated Shares]]*SPX[[#This Row],[Close]]</f>
        <v>6843.7749042081123</v>
      </c>
      <c r="L541" s="33">
        <f>IF(SPX[[#This Row],[Current Value]]&gt;0,1,0)</f>
        <v>1</v>
      </c>
      <c r="M541" s="34">
        <f ca="1">IFERROR(SPX[[#This Row],[Invested]]+OFFSET(SPX[[#This Row],[Invested]],-1,,,6),0)</f>
        <v>6000</v>
      </c>
    </row>
    <row r="542" spans="1:13" x14ac:dyDescent="0.25">
      <c r="A542" t="s">
        <v>6</v>
      </c>
      <c r="B542" s="37">
        <v>34700</v>
      </c>
      <c r="C542" s="1">
        <v>459.209991</v>
      </c>
      <c r="D542" s="1">
        <v>471.35998499999999</v>
      </c>
      <c r="E542" s="1">
        <v>457.20001200000002</v>
      </c>
      <c r="F542" s="1">
        <v>470.42001299999998</v>
      </c>
      <c r="G542" s="33">
        <f>IFERROR(IF(SPX[[#This Row],[Date]]=StartMonth,InvtTime*12,IF(G541&gt;0,G541-1,0)),0)</f>
        <v>0</v>
      </c>
      <c r="H542" s="34">
        <f>IF(SPX[[#This Row],[Count]]&gt;0,ROUND(AmountPerYear/12,2),0)</f>
        <v>0</v>
      </c>
      <c r="I542" s="1">
        <f>SPX[[#This Row],[Invested]]/SPX[[#This Row],[Close]]</f>
        <v>0</v>
      </c>
      <c r="J542" s="1">
        <f>SUM(I$2:I542)</f>
        <v>14.901419792548458</v>
      </c>
      <c r="K542" s="32">
        <f>+SPX[[#This Row],[Cumulated Shares]]*SPX[[#This Row],[Close]]</f>
        <v>7009.9260925291028</v>
      </c>
      <c r="L542" s="33">
        <f>IF(SPX[[#This Row],[Current Value]]&gt;0,1,0)</f>
        <v>1</v>
      </c>
      <c r="M542" s="34">
        <f ca="1">IFERROR(SPX[[#This Row],[Invested]]+OFFSET(SPX[[#This Row],[Invested]],-1,,,6),0)</f>
        <v>6000</v>
      </c>
    </row>
    <row r="543" spans="1:13" x14ac:dyDescent="0.25">
      <c r="A543" t="s">
        <v>6</v>
      </c>
      <c r="B543" s="37">
        <v>34731</v>
      </c>
      <c r="C543" s="1">
        <v>470.42001299999998</v>
      </c>
      <c r="D543" s="1">
        <v>489.19000199999999</v>
      </c>
      <c r="E543" s="1">
        <v>469.290009</v>
      </c>
      <c r="F543" s="1">
        <v>487.39001500000001</v>
      </c>
      <c r="G543" s="33">
        <f>IFERROR(IF(SPX[[#This Row],[Date]]=StartMonth,InvtTime*12,IF(G542&gt;0,G542-1,0)),0)</f>
        <v>0</v>
      </c>
      <c r="H543" s="34">
        <f>IF(SPX[[#This Row],[Count]]&gt;0,ROUND(AmountPerYear/12,2),0)</f>
        <v>0</v>
      </c>
      <c r="I543" s="1">
        <f>SPX[[#This Row],[Invested]]/SPX[[#This Row],[Close]]</f>
        <v>0</v>
      </c>
      <c r="J543" s="1">
        <f>SUM(I$2:I543)</f>
        <v>14.901419792548458</v>
      </c>
      <c r="K543" s="32">
        <f>+SPX[[#This Row],[Cumulated Shares]]*SPX[[#This Row],[Close]]</f>
        <v>7262.8032162114896</v>
      </c>
      <c r="L543" s="33">
        <f>IF(SPX[[#This Row],[Current Value]]&gt;0,1,0)</f>
        <v>1</v>
      </c>
      <c r="M543" s="34">
        <f ca="1">IFERROR(SPX[[#This Row],[Invested]]+OFFSET(SPX[[#This Row],[Invested]],-1,,,6),0)</f>
        <v>6000</v>
      </c>
    </row>
    <row r="544" spans="1:13" x14ac:dyDescent="0.25">
      <c r="A544" t="s">
        <v>6</v>
      </c>
      <c r="B544" s="37">
        <v>34759</v>
      </c>
      <c r="C544" s="1">
        <v>487.39001500000001</v>
      </c>
      <c r="D544" s="1">
        <v>508.14999399999999</v>
      </c>
      <c r="E544" s="1">
        <v>479.70001200000002</v>
      </c>
      <c r="F544" s="1">
        <v>500.709991</v>
      </c>
      <c r="G544" s="33">
        <f>IFERROR(IF(SPX[[#This Row],[Date]]=StartMonth,InvtTime*12,IF(G543&gt;0,G543-1,0)),0)</f>
        <v>0</v>
      </c>
      <c r="H544" s="34">
        <f>IF(SPX[[#This Row],[Count]]&gt;0,ROUND(AmountPerYear/12,2),0)</f>
        <v>0</v>
      </c>
      <c r="I544" s="1">
        <f>SPX[[#This Row],[Invested]]/SPX[[#This Row],[Close]]</f>
        <v>0</v>
      </c>
      <c r="J544" s="1">
        <f>SUM(I$2:I544)</f>
        <v>14.901419792548458</v>
      </c>
      <c r="K544" s="32">
        <f>+SPX[[#This Row],[Cumulated Shares]]*SPX[[#This Row],[Close]]</f>
        <v>7461.2897702141599</v>
      </c>
      <c r="L544" s="33">
        <f>IF(SPX[[#This Row],[Current Value]]&gt;0,1,0)</f>
        <v>1</v>
      </c>
      <c r="M544" s="34">
        <f ca="1">IFERROR(SPX[[#This Row],[Invested]]+OFFSET(SPX[[#This Row],[Invested]],-1,,,6),0)</f>
        <v>6000</v>
      </c>
    </row>
    <row r="545" spans="1:13" x14ac:dyDescent="0.25">
      <c r="A545" t="s">
        <v>6</v>
      </c>
      <c r="B545" s="37">
        <v>34790</v>
      </c>
      <c r="C545" s="1">
        <v>500.70001200000002</v>
      </c>
      <c r="D545" s="1">
        <v>515.28997800000002</v>
      </c>
      <c r="E545" s="1">
        <v>500.20001200000002</v>
      </c>
      <c r="F545" s="1">
        <v>514.71002199999998</v>
      </c>
      <c r="G545" s="33">
        <f>IFERROR(IF(SPX[[#This Row],[Date]]=StartMonth,InvtTime*12,IF(G544&gt;0,G544-1,0)),0)</f>
        <v>0</v>
      </c>
      <c r="H545" s="34">
        <f>IF(SPX[[#This Row],[Count]]&gt;0,ROUND(AmountPerYear/12,2),0)</f>
        <v>0</v>
      </c>
      <c r="I545" s="1">
        <f>SPX[[#This Row],[Invested]]/SPX[[#This Row],[Close]]</f>
        <v>0</v>
      </c>
      <c r="J545" s="1">
        <f>SUM(I$2:I545)</f>
        <v>14.901419792548458</v>
      </c>
      <c r="K545" s="32">
        <f>+SPX[[#This Row],[Cumulated Shares]]*SPX[[#This Row],[Close]]</f>
        <v>7669.9101092538522</v>
      </c>
      <c r="L545" s="33">
        <f>IF(SPX[[#This Row],[Current Value]]&gt;0,1,0)</f>
        <v>1</v>
      </c>
      <c r="M545" s="34">
        <f ca="1">IFERROR(SPX[[#This Row],[Invested]]+OFFSET(SPX[[#This Row],[Invested]],-1,,,6),0)</f>
        <v>6000</v>
      </c>
    </row>
    <row r="546" spans="1:13" x14ac:dyDescent="0.25">
      <c r="A546" t="s">
        <v>6</v>
      </c>
      <c r="B546" s="37">
        <v>34820</v>
      </c>
      <c r="C546" s="1">
        <v>514.76000999999997</v>
      </c>
      <c r="D546" s="1">
        <v>533.40997300000004</v>
      </c>
      <c r="E546" s="1">
        <v>513.03002900000001</v>
      </c>
      <c r="F546" s="1">
        <v>533.40002400000003</v>
      </c>
      <c r="G546" s="33">
        <f>IFERROR(IF(SPX[[#This Row],[Date]]=StartMonth,InvtTime*12,IF(G545&gt;0,G545-1,0)),0)</f>
        <v>0</v>
      </c>
      <c r="H546" s="34">
        <f>IF(SPX[[#This Row],[Count]]&gt;0,ROUND(AmountPerYear/12,2),0)</f>
        <v>0</v>
      </c>
      <c r="I546" s="1">
        <f>SPX[[#This Row],[Invested]]/SPX[[#This Row],[Close]]</f>
        <v>0</v>
      </c>
      <c r="J546" s="1">
        <f>SUM(I$2:I546)</f>
        <v>14.901419792548458</v>
      </c>
      <c r="K546" s="32">
        <f>+SPX[[#This Row],[Cumulated Shares]]*SPX[[#This Row],[Close]]</f>
        <v>7948.4176749794224</v>
      </c>
      <c r="L546" s="33">
        <f>IF(SPX[[#This Row],[Current Value]]&gt;0,1,0)</f>
        <v>1</v>
      </c>
      <c r="M546" s="34">
        <f ca="1">IFERROR(SPX[[#This Row],[Invested]]+OFFSET(SPX[[#This Row],[Invested]],-1,,,6),0)</f>
        <v>6000</v>
      </c>
    </row>
    <row r="547" spans="1:13" x14ac:dyDescent="0.25">
      <c r="A547" t="s">
        <v>6</v>
      </c>
      <c r="B547" s="37">
        <v>34851</v>
      </c>
      <c r="C547" s="1">
        <v>533.40002400000003</v>
      </c>
      <c r="D547" s="1">
        <v>551.07000700000003</v>
      </c>
      <c r="E547" s="1">
        <v>526</v>
      </c>
      <c r="F547" s="1">
        <v>544.75</v>
      </c>
      <c r="G547" s="33">
        <f>IFERROR(IF(SPX[[#This Row],[Date]]=StartMonth,InvtTime*12,IF(G546&gt;0,G546-1,0)),0)</f>
        <v>0</v>
      </c>
      <c r="H547" s="34">
        <f>IF(SPX[[#This Row],[Count]]&gt;0,ROUND(AmountPerYear/12,2),0)</f>
        <v>0</v>
      </c>
      <c r="I547" s="1">
        <f>SPX[[#This Row],[Invested]]/SPX[[#This Row],[Close]]</f>
        <v>0</v>
      </c>
      <c r="J547" s="1">
        <f>SUM(I$2:I547)</f>
        <v>14.901419792548458</v>
      </c>
      <c r="K547" s="32">
        <f>+SPX[[#This Row],[Cumulated Shares]]*SPX[[#This Row],[Close]]</f>
        <v>8117.5484319907728</v>
      </c>
      <c r="L547" s="33">
        <f>IF(SPX[[#This Row],[Current Value]]&gt;0,1,0)</f>
        <v>1</v>
      </c>
      <c r="M547" s="34">
        <f ca="1">IFERROR(SPX[[#This Row],[Invested]]+OFFSET(SPX[[#This Row],[Invested]],-1,,,6),0)</f>
        <v>6000</v>
      </c>
    </row>
    <row r="548" spans="1:13" x14ac:dyDescent="0.25">
      <c r="A548" t="s">
        <v>6</v>
      </c>
      <c r="B548" s="37">
        <v>34881</v>
      </c>
      <c r="C548" s="1">
        <v>544.75</v>
      </c>
      <c r="D548" s="1">
        <v>565.40002400000003</v>
      </c>
      <c r="E548" s="1">
        <v>542.51000999999997</v>
      </c>
      <c r="F548" s="1">
        <v>562.05999799999995</v>
      </c>
      <c r="G548" s="33">
        <f>IFERROR(IF(SPX[[#This Row],[Date]]=StartMonth,InvtTime*12,IF(G547&gt;0,G547-1,0)),0)</f>
        <v>0</v>
      </c>
      <c r="H548" s="34">
        <f>IF(SPX[[#This Row],[Count]]&gt;0,ROUND(AmountPerYear/12,2),0)</f>
        <v>0</v>
      </c>
      <c r="I548" s="1">
        <f>SPX[[#This Row],[Invested]]/SPX[[#This Row],[Close]]</f>
        <v>0</v>
      </c>
      <c r="J548" s="1">
        <f>SUM(I$2:I548)</f>
        <v>14.901419792548458</v>
      </c>
      <c r="K548" s="32">
        <f>+SPX[[#This Row],[Cumulated Shares]]*SPX[[#This Row],[Close]]</f>
        <v>8375.4919787969466</v>
      </c>
      <c r="L548" s="33">
        <f>IF(SPX[[#This Row],[Current Value]]&gt;0,1,0)</f>
        <v>1</v>
      </c>
      <c r="M548" s="34">
        <f ca="1">IFERROR(SPX[[#This Row],[Invested]]+OFFSET(SPX[[#This Row],[Invested]],-1,,,6),0)</f>
        <v>6000</v>
      </c>
    </row>
    <row r="549" spans="1:13" x14ac:dyDescent="0.25">
      <c r="A549" t="s">
        <v>6</v>
      </c>
      <c r="B549" s="37">
        <v>34912</v>
      </c>
      <c r="C549" s="1">
        <v>562.05999799999995</v>
      </c>
      <c r="D549" s="1">
        <v>565.61999500000002</v>
      </c>
      <c r="E549" s="1">
        <v>553.03997800000002</v>
      </c>
      <c r="F549" s="1">
        <v>561.88000499999998</v>
      </c>
      <c r="G549" s="33">
        <f>IFERROR(IF(SPX[[#This Row],[Date]]=StartMonth,InvtTime*12,IF(G548&gt;0,G548-1,0)),0)</f>
        <v>0</v>
      </c>
      <c r="H549" s="34">
        <f>IF(SPX[[#This Row],[Count]]&gt;0,ROUND(AmountPerYear/12,2),0)</f>
        <v>0</v>
      </c>
      <c r="I549" s="1">
        <f>SPX[[#This Row],[Invested]]/SPX[[#This Row],[Close]]</f>
        <v>0</v>
      </c>
      <c r="J549" s="1">
        <f>SUM(I$2:I549)</f>
        <v>14.901419792548458</v>
      </c>
      <c r="K549" s="32">
        <f>+SPX[[#This Row],[Cumulated Shares]]*SPX[[#This Row],[Close]]</f>
        <v>8372.8098275442262</v>
      </c>
      <c r="L549" s="33">
        <f>IF(SPX[[#This Row],[Current Value]]&gt;0,1,0)</f>
        <v>1</v>
      </c>
      <c r="M549" s="34">
        <f ca="1">IFERROR(SPX[[#This Row],[Invested]]+OFFSET(SPX[[#This Row],[Invested]],-1,,,6),0)</f>
        <v>6000</v>
      </c>
    </row>
    <row r="550" spans="1:13" x14ac:dyDescent="0.25">
      <c r="A550" t="s">
        <v>6</v>
      </c>
      <c r="B550" s="37">
        <v>34943</v>
      </c>
      <c r="C550" s="1">
        <v>561.88000499999998</v>
      </c>
      <c r="D550" s="1">
        <v>587.60998500000005</v>
      </c>
      <c r="E550" s="1">
        <v>561.01000999999997</v>
      </c>
      <c r="F550" s="1">
        <v>584.40997300000004</v>
      </c>
      <c r="G550" s="33">
        <f>IFERROR(IF(SPX[[#This Row],[Date]]=StartMonth,InvtTime*12,IF(G549&gt;0,G549-1,0)),0)</f>
        <v>0</v>
      </c>
      <c r="H550" s="34">
        <f>IF(SPX[[#This Row],[Count]]&gt;0,ROUND(AmountPerYear/12,2),0)</f>
        <v>0</v>
      </c>
      <c r="I550" s="1">
        <f>SPX[[#This Row],[Invested]]/SPX[[#This Row],[Close]]</f>
        <v>0</v>
      </c>
      <c r="J550" s="1">
        <f>SUM(I$2:I550)</f>
        <v>14.901419792548458</v>
      </c>
      <c r="K550" s="32">
        <f>+SPX[[#This Row],[Cumulated Shares]]*SPX[[#This Row],[Close]]</f>
        <v>8708.5383386249105</v>
      </c>
      <c r="L550" s="33">
        <f>IF(SPX[[#This Row],[Current Value]]&gt;0,1,0)</f>
        <v>1</v>
      </c>
      <c r="M550" s="34">
        <f ca="1">IFERROR(SPX[[#This Row],[Invested]]+OFFSET(SPX[[#This Row],[Invested]],-1,,,6),0)</f>
        <v>6000</v>
      </c>
    </row>
    <row r="551" spans="1:13" x14ac:dyDescent="0.25">
      <c r="A551" t="s">
        <v>6</v>
      </c>
      <c r="B551" s="37">
        <v>34973</v>
      </c>
      <c r="C551" s="1">
        <v>584.40997300000004</v>
      </c>
      <c r="D551" s="1">
        <v>590.65997300000004</v>
      </c>
      <c r="E551" s="1">
        <v>571.54998799999998</v>
      </c>
      <c r="F551" s="1">
        <v>581.5</v>
      </c>
      <c r="G551" s="33">
        <f>IFERROR(IF(SPX[[#This Row],[Date]]=StartMonth,InvtTime*12,IF(G550&gt;0,G550-1,0)),0)</f>
        <v>0</v>
      </c>
      <c r="H551" s="34">
        <f>IF(SPX[[#This Row],[Count]]&gt;0,ROUND(AmountPerYear/12,2),0)</f>
        <v>0</v>
      </c>
      <c r="I551" s="1">
        <f>SPX[[#This Row],[Invested]]/SPX[[#This Row],[Close]]</f>
        <v>0</v>
      </c>
      <c r="J551" s="1">
        <f>SUM(I$2:I551)</f>
        <v>14.901419792548458</v>
      </c>
      <c r="K551" s="32">
        <f>+SPX[[#This Row],[Cumulated Shares]]*SPX[[#This Row],[Close]]</f>
        <v>8665.1756093669283</v>
      </c>
      <c r="L551" s="33">
        <f>IF(SPX[[#This Row],[Current Value]]&gt;0,1,0)</f>
        <v>1</v>
      </c>
      <c r="M551" s="34">
        <f ca="1">IFERROR(SPX[[#This Row],[Invested]]+OFFSET(SPX[[#This Row],[Invested]],-1,,,6),0)</f>
        <v>6000</v>
      </c>
    </row>
    <row r="552" spans="1:13" x14ac:dyDescent="0.25">
      <c r="A552" t="s">
        <v>6</v>
      </c>
      <c r="B552" s="37">
        <v>35004</v>
      </c>
      <c r="C552" s="1">
        <v>581.5</v>
      </c>
      <c r="D552" s="1">
        <v>608.69000200000005</v>
      </c>
      <c r="E552" s="1">
        <v>581.03997800000002</v>
      </c>
      <c r="F552" s="1">
        <v>605.36999500000002</v>
      </c>
      <c r="G552" s="33">
        <f>IFERROR(IF(SPX[[#This Row],[Date]]=StartMonth,InvtTime*12,IF(G551&gt;0,G551-1,0)),0)</f>
        <v>0</v>
      </c>
      <c r="H552" s="34">
        <f>IF(SPX[[#This Row],[Count]]&gt;0,ROUND(AmountPerYear/12,2),0)</f>
        <v>0</v>
      </c>
      <c r="I552" s="1">
        <f>SPX[[#This Row],[Invested]]/SPX[[#This Row],[Close]]</f>
        <v>0</v>
      </c>
      <c r="J552" s="1">
        <f>SUM(I$2:I552)</f>
        <v>14.901419792548458</v>
      </c>
      <c r="K552" s="32">
        <f>+SPX[[#This Row],[Cumulated Shares]]*SPX[[#This Row],[Close]]</f>
        <v>9020.8724253079617</v>
      </c>
      <c r="L552" s="33">
        <f>IF(SPX[[#This Row],[Current Value]]&gt;0,1,0)</f>
        <v>1</v>
      </c>
      <c r="M552" s="34">
        <f ca="1">IFERROR(SPX[[#This Row],[Invested]]+OFFSET(SPX[[#This Row],[Invested]],-1,,,6),0)</f>
        <v>6000</v>
      </c>
    </row>
    <row r="553" spans="1:13" x14ac:dyDescent="0.25">
      <c r="A553" t="s">
        <v>6</v>
      </c>
      <c r="B553" s="37">
        <v>35034</v>
      </c>
      <c r="C553" s="1">
        <v>605.36999500000002</v>
      </c>
      <c r="D553" s="1">
        <v>622.88000499999998</v>
      </c>
      <c r="E553" s="1">
        <v>605.04998799999998</v>
      </c>
      <c r="F553" s="1">
        <v>615.92999299999997</v>
      </c>
      <c r="G553" s="33">
        <f>IFERROR(IF(SPX[[#This Row],[Date]]=StartMonth,InvtTime*12,IF(G552&gt;0,G552-1,0)),0)</f>
        <v>0</v>
      </c>
      <c r="H553" s="34">
        <f>IF(SPX[[#This Row],[Count]]&gt;0,ROUND(AmountPerYear/12,2),0)</f>
        <v>0</v>
      </c>
      <c r="I553" s="1">
        <f>SPX[[#This Row],[Invested]]/SPX[[#This Row],[Close]]</f>
        <v>0</v>
      </c>
      <c r="J553" s="1">
        <f>SUM(I$2:I553)</f>
        <v>14.901419792548458</v>
      </c>
      <c r="K553" s="32">
        <f>+SPX[[#This Row],[Cumulated Shares]]*SPX[[#This Row],[Close]]</f>
        <v>9178.2313885144322</v>
      </c>
      <c r="L553" s="33">
        <f>IF(SPX[[#This Row],[Current Value]]&gt;0,1,0)</f>
        <v>1</v>
      </c>
      <c r="M553" s="34">
        <f ca="1">IFERROR(SPX[[#This Row],[Invested]]+OFFSET(SPX[[#This Row],[Invested]],-1,,,6),0)</f>
        <v>6000</v>
      </c>
    </row>
    <row r="554" spans="1:13" x14ac:dyDescent="0.25">
      <c r="A554" t="s">
        <v>6</v>
      </c>
      <c r="B554" s="37">
        <v>35065</v>
      </c>
      <c r="C554" s="1">
        <v>615.92999299999997</v>
      </c>
      <c r="D554" s="1">
        <v>636.17999299999997</v>
      </c>
      <c r="E554" s="1">
        <v>597.28997800000002</v>
      </c>
      <c r="F554" s="1">
        <v>636.02002000000005</v>
      </c>
      <c r="G554" s="33">
        <f>IFERROR(IF(SPX[[#This Row],[Date]]=StartMonth,InvtTime*12,IF(G553&gt;0,G553-1,0)),0)</f>
        <v>0</v>
      </c>
      <c r="H554" s="34">
        <f>IF(SPX[[#This Row],[Count]]&gt;0,ROUND(AmountPerYear/12,2),0)</f>
        <v>0</v>
      </c>
      <c r="I554" s="1">
        <f>SPX[[#This Row],[Invested]]/SPX[[#This Row],[Close]]</f>
        <v>0</v>
      </c>
      <c r="J554" s="1">
        <f>SUM(I$2:I554)</f>
        <v>14.901419792548458</v>
      </c>
      <c r="K554" s="32">
        <f>+SPX[[#This Row],[Cumulated Shares]]*SPX[[#This Row],[Close]]</f>
        <v>9477.6013144850658</v>
      </c>
      <c r="L554" s="33">
        <f>IF(SPX[[#This Row],[Current Value]]&gt;0,1,0)</f>
        <v>1</v>
      </c>
      <c r="M554" s="34">
        <f ca="1">IFERROR(SPX[[#This Row],[Invested]]+OFFSET(SPX[[#This Row],[Invested]],-1,,,6),0)</f>
        <v>6000</v>
      </c>
    </row>
    <row r="555" spans="1:13" x14ac:dyDescent="0.25">
      <c r="A555" t="s">
        <v>6</v>
      </c>
      <c r="B555" s="37">
        <v>35096</v>
      </c>
      <c r="C555" s="1">
        <v>636.02002000000005</v>
      </c>
      <c r="D555" s="1">
        <v>664.22997999999995</v>
      </c>
      <c r="E555" s="1">
        <v>633.71002199999998</v>
      </c>
      <c r="F555" s="1">
        <v>640.42999299999997</v>
      </c>
      <c r="G555" s="33">
        <f>IFERROR(IF(SPX[[#This Row],[Date]]=StartMonth,InvtTime*12,IF(G554&gt;0,G554-1,0)),0)</f>
        <v>0</v>
      </c>
      <c r="H555" s="34">
        <f>IF(SPX[[#This Row],[Count]]&gt;0,ROUND(AmountPerYear/12,2),0)</f>
        <v>0</v>
      </c>
      <c r="I555" s="1">
        <f>SPX[[#This Row],[Invested]]/SPX[[#This Row],[Close]]</f>
        <v>0</v>
      </c>
      <c r="J555" s="1">
        <f>SUM(I$2:I555)</f>
        <v>14.901419792548458</v>
      </c>
      <c r="K555" s="32">
        <f>+SPX[[#This Row],[Cumulated Shares]]*SPX[[#This Row],[Close]]</f>
        <v>9543.3161734318692</v>
      </c>
      <c r="L555" s="33">
        <f>IF(SPX[[#This Row],[Current Value]]&gt;0,1,0)</f>
        <v>1</v>
      </c>
      <c r="M555" s="34">
        <f ca="1">IFERROR(SPX[[#This Row],[Invested]]+OFFSET(SPX[[#This Row],[Invested]],-1,,,6),0)</f>
        <v>6000</v>
      </c>
    </row>
    <row r="556" spans="1:13" x14ac:dyDescent="0.25">
      <c r="A556" t="s">
        <v>6</v>
      </c>
      <c r="B556" s="37">
        <v>35125</v>
      </c>
      <c r="C556" s="1">
        <v>640.42999299999997</v>
      </c>
      <c r="D556" s="1">
        <v>656.96997099999999</v>
      </c>
      <c r="E556" s="1">
        <v>627.63000499999998</v>
      </c>
      <c r="F556" s="1">
        <v>645.5</v>
      </c>
      <c r="G556" s="33">
        <f>IFERROR(IF(SPX[[#This Row],[Date]]=StartMonth,InvtTime*12,IF(G555&gt;0,G555-1,0)),0)</f>
        <v>0</v>
      </c>
      <c r="H556" s="34">
        <f>IF(SPX[[#This Row],[Count]]&gt;0,ROUND(AmountPerYear/12,2),0)</f>
        <v>0</v>
      </c>
      <c r="I556" s="1">
        <f>SPX[[#This Row],[Invested]]/SPX[[#This Row],[Close]]</f>
        <v>0</v>
      </c>
      <c r="J556" s="1">
        <f>SUM(I$2:I556)</f>
        <v>14.901419792548458</v>
      </c>
      <c r="K556" s="32">
        <f>+SPX[[#This Row],[Cumulated Shares]]*SPX[[#This Row],[Close]]</f>
        <v>9618.8664760900301</v>
      </c>
      <c r="L556" s="33">
        <f>IF(SPX[[#This Row],[Current Value]]&gt;0,1,0)</f>
        <v>1</v>
      </c>
      <c r="M556" s="34">
        <f ca="1">IFERROR(SPX[[#This Row],[Invested]]+OFFSET(SPX[[#This Row],[Invested]],-1,,,6),0)</f>
        <v>6000</v>
      </c>
    </row>
    <row r="557" spans="1:13" x14ac:dyDescent="0.25">
      <c r="A557" t="s">
        <v>6</v>
      </c>
      <c r="B557" s="37">
        <v>35156</v>
      </c>
      <c r="C557" s="1">
        <v>645.5</v>
      </c>
      <c r="D557" s="1">
        <v>656.67999299999997</v>
      </c>
      <c r="E557" s="1">
        <v>624.14001499999995</v>
      </c>
      <c r="F557" s="1">
        <v>654.169983</v>
      </c>
      <c r="G557" s="33">
        <f>IFERROR(IF(SPX[[#This Row],[Date]]=StartMonth,InvtTime*12,IF(G556&gt;0,G556-1,0)),0)</f>
        <v>0</v>
      </c>
      <c r="H557" s="34">
        <f>IF(SPX[[#This Row],[Count]]&gt;0,ROUND(AmountPerYear/12,2),0)</f>
        <v>0</v>
      </c>
      <c r="I557" s="1">
        <f>SPX[[#This Row],[Invested]]/SPX[[#This Row],[Close]]</f>
        <v>0</v>
      </c>
      <c r="J557" s="1">
        <f>SUM(I$2:I557)</f>
        <v>14.901419792548458</v>
      </c>
      <c r="K557" s="32">
        <f>+SPX[[#This Row],[Cumulated Shares]]*SPX[[#This Row],[Close]]</f>
        <v>9748.0615323672882</v>
      </c>
      <c r="L557" s="33">
        <f>IF(SPX[[#This Row],[Current Value]]&gt;0,1,0)</f>
        <v>1</v>
      </c>
      <c r="M557" s="34">
        <f ca="1">IFERROR(SPX[[#This Row],[Invested]]+OFFSET(SPX[[#This Row],[Invested]],-1,,,6),0)</f>
        <v>6000</v>
      </c>
    </row>
    <row r="558" spans="1:13" x14ac:dyDescent="0.25">
      <c r="A558" t="s">
        <v>6</v>
      </c>
      <c r="B558" s="37">
        <v>35186</v>
      </c>
      <c r="C558" s="1">
        <v>654.169983</v>
      </c>
      <c r="D558" s="1">
        <v>681.09997599999997</v>
      </c>
      <c r="E558" s="1">
        <v>630.07000700000003</v>
      </c>
      <c r="F558" s="1">
        <v>669.11999500000002</v>
      </c>
      <c r="G558" s="33">
        <f>IFERROR(IF(SPX[[#This Row],[Date]]=StartMonth,InvtTime*12,IF(G557&gt;0,G557-1,0)),0)</f>
        <v>0</v>
      </c>
      <c r="H558" s="34">
        <f>IF(SPX[[#This Row],[Count]]&gt;0,ROUND(AmountPerYear/12,2),0)</f>
        <v>0</v>
      </c>
      <c r="I558" s="1">
        <f>SPX[[#This Row],[Invested]]/SPX[[#This Row],[Close]]</f>
        <v>0</v>
      </c>
      <c r="J558" s="1">
        <f>SUM(I$2:I558)</f>
        <v>14.901419792548458</v>
      </c>
      <c r="K558" s="32">
        <f>+SPX[[#This Row],[Cumulated Shares]]*SPX[[#This Row],[Close]]</f>
        <v>9970.8379370829261</v>
      </c>
      <c r="L558" s="33">
        <f>IF(SPX[[#This Row],[Current Value]]&gt;0,1,0)</f>
        <v>1</v>
      </c>
      <c r="M558" s="34">
        <f ca="1">IFERROR(SPX[[#This Row],[Invested]]+OFFSET(SPX[[#This Row],[Invested]],-1,,,6),0)</f>
        <v>6000</v>
      </c>
    </row>
    <row r="559" spans="1:13" x14ac:dyDescent="0.25">
      <c r="A559" t="s">
        <v>6</v>
      </c>
      <c r="B559" s="37">
        <v>35217</v>
      </c>
      <c r="C559" s="1">
        <v>669.11999500000002</v>
      </c>
      <c r="D559" s="1">
        <v>680.32000700000003</v>
      </c>
      <c r="E559" s="1">
        <v>658.75</v>
      </c>
      <c r="F559" s="1">
        <v>670.63000499999998</v>
      </c>
      <c r="G559" s="33">
        <f>IFERROR(IF(SPX[[#This Row],[Date]]=StartMonth,InvtTime*12,IF(G558&gt;0,G558-1,0)),0)</f>
        <v>0</v>
      </c>
      <c r="H559" s="34">
        <f>IF(SPX[[#This Row],[Count]]&gt;0,ROUND(AmountPerYear/12,2),0)</f>
        <v>0</v>
      </c>
      <c r="I559" s="1">
        <f>SPX[[#This Row],[Invested]]/SPX[[#This Row],[Close]]</f>
        <v>0</v>
      </c>
      <c r="J559" s="1">
        <f>SUM(I$2:I559)</f>
        <v>14.901419792548458</v>
      </c>
      <c r="K559" s="32">
        <f>+SPX[[#This Row],[Cumulated Shares]]*SPX[[#This Row],[Close]]</f>
        <v>9993.3392299838706</v>
      </c>
      <c r="L559" s="33">
        <f>IF(SPX[[#This Row],[Current Value]]&gt;0,1,0)</f>
        <v>1</v>
      </c>
      <c r="M559" s="34">
        <f ca="1">IFERROR(SPX[[#This Row],[Invested]]+OFFSET(SPX[[#This Row],[Invested]],-1,,,6),0)</f>
        <v>6000</v>
      </c>
    </row>
    <row r="560" spans="1:13" x14ac:dyDescent="0.25">
      <c r="A560" t="s">
        <v>6</v>
      </c>
      <c r="B560" s="37">
        <v>35247</v>
      </c>
      <c r="C560" s="1">
        <v>670.63000499999998</v>
      </c>
      <c r="D560" s="1">
        <v>675.88000499999998</v>
      </c>
      <c r="E560" s="1">
        <v>605.88000499999998</v>
      </c>
      <c r="F560" s="1">
        <v>639.95001200000002</v>
      </c>
      <c r="G560" s="33">
        <f>IFERROR(IF(SPX[[#This Row],[Date]]=StartMonth,InvtTime*12,IF(G559&gt;0,G559-1,0)),0)</f>
        <v>0</v>
      </c>
      <c r="H560" s="34">
        <f>IF(SPX[[#This Row],[Count]]&gt;0,ROUND(AmountPerYear/12,2),0)</f>
        <v>0</v>
      </c>
      <c r="I560" s="1">
        <f>SPX[[#This Row],[Invested]]/SPX[[#This Row],[Close]]</f>
        <v>0</v>
      </c>
      <c r="J560" s="1">
        <f>SUM(I$2:I560)</f>
        <v>14.901419792548458</v>
      </c>
      <c r="K560" s="32">
        <f>+SPX[[#This Row],[Cumulated Shares]]*SPX[[#This Row],[Close]]</f>
        <v>9536.1637750584232</v>
      </c>
      <c r="L560" s="33">
        <f>IF(SPX[[#This Row],[Current Value]]&gt;0,1,0)</f>
        <v>1</v>
      </c>
      <c r="M560" s="34">
        <f ca="1">IFERROR(SPX[[#This Row],[Invested]]+OFFSET(SPX[[#This Row],[Invested]],-1,,,6),0)</f>
        <v>6000</v>
      </c>
    </row>
    <row r="561" spans="1:13" x14ac:dyDescent="0.25">
      <c r="A561" t="s">
        <v>6</v>
      </c>
      <c r="B561" s="37">
        <v>35278</v>
      </c>
      <c r="C561" s="1">
        <v>639.95001200000002</v>
      </c>
      <c r="D561" s="1">
        <v>670.67999299999997</v>
      </c>
      <c r="E561" s="1">
        <v>639.48999000000003</v>
      </c>
      <c r="F561" s="1">
        <v>651.98999000000003</v>
      </c>
      <c r="G561" s="33">
        <f>IFERROR(IF(SPX[[#This Row],[Date]]=StartMonth,InvtTime*12,IF(G560&gt;0,G560-1,0)),0)</f>
        <v>0</v>
      </c>
      <c r="H561" s="34">
        <f>IF(SPX[[#This Row],[Count]]&gt;0,ROUND(AmountPerYear/12,2),0)</f>
        <v>0</v>
      </c>
      <c r="I561" s="1">
        <f>SPX[[#This Row],[Invested]]/SPX[[#This Row],[Close]]</f>
        <v>0</v>
      </c>
      <c r="J561" s="1">
        <f>SUM(I$2:I561)</f>
        <v>14.901419792548458</v>
      </c>
      <c r="K561" s="32">
        <f>+SPX[[#This Row],[Cumulated Shares]]*SPX[[#This Row],[Close]]</f>
        <v>9715.5765415294718</v>
      </c>
      <c r="L561" s="33">
        <f>IF(SPX[[#This Row],[Current Value]]&gt;0,1,0)</f>
        <v>1</v>
      </c>
      <c r="M561" s="34">
        <f ca="1">IFERROR(SPX[[#This Row],[Invested]]+OFFSET(SPX[[#This Row],[Invested]],-1,,,6),0)</f>
        <v>6000</v>
      </c>
    </row>
    <row r="562" spans="1:13" x14ac:dyDescent="0.25">
      <c r="A562" t="s">
        <v>6</v>
      </c>
      <c r="B562" s="37">
        <v>35309</v>
      </c>
      <c r="C562" s="1">
        <v>651.98999000000003</v>
      </c>
      <c r="D562" s="1">
        <v>690.88000499999998</v>
      </c>
      <c r="E562" s="1">
        <v>643.96997099999999</v>
      </c>
      <c r="F562" s="1">
        <v>687.330017</v>
      </c>
      <c r="G562" s="33">
        <f>IFERROR(IF(SPX[[#This Row],[Date]]=StartMonth,InvtTime*12,IF(G561&gt;0,G561-1,0)),0)</f>
        <v>0</v>
      </c>
      <c r="H562" s="34">
        <f>IF(SPX[[#This Row],[Count]]&gt;0,ROUND(AmountPerYear/12,2),0)</f>
        <v>0</v>
      </c>
      <c r="I562" s="1">
        <f>SPX[[#This Row],[Invested]]/SPX[[#This Row],[Close]]</f>
        <v>0</v>
      </c>
      <c r="J562" s="1">
        <f>SUM(I$2:I562)</f>
        <v>14.901419792548458</v>
      </c>
      <c r="K562" s="32">
        <f>+SPX[[#This Row],[Cumulated Shares]]*SPX[[#This Row],[Close]]</f>
        <v>10242.193119336467</v>
      </c>
      <c r="L562" s="33">
        <f>IF(SPX[[#This Row],[Current Value]]&gt;0,1,0)</f>
        <v>1</v>
      </c>
      <c r="M562" s="34">
        <f ca="1">IFERROR(SPX[[#This Row],[Invested]]+OFFSET(SPX[[#This Row],[Invested]],-1,,,6),0)</f>
        <v>6000</v>
      </c>
    </row>
    <row r="563" spans="1:13" x14ac:dyDescent="0.25">
      <c r="A563" t="s">
        <v>6</v>
      </c>
      <c r="B563" s="37">
        <v>35339</v>
      </c>
      <c r="C563" s="1">
        <v>687.30999799999995</v>
      </c>
      <c r="D563" s="1">
        <v>714.09997599999997</v>
      </c>
      <c r="E563" s="1">
        <v>684.44000200000005</v>
      </c>
      <c r="F563" s="1">
        <v>705.27002000000005</v>
      </c>
      <c r="G563" s="33">
        <f>IFERROR(IF(SPX[[#This Row],[Date]]=StartMonth,InvtTime*12,IF(G562&gt;0,G562-1,0)),0)</f>
        <v>0</v>
      </c>
      <c r="H563" s="34">
        <f>IF(SPX[[#This Row],[Count]]&gt;0,ROUND(AmountPerYear/12,2),0)</f>
        <v>0</v>
      </c>
      <c r="I563" s="1">
        <f>SPX[[#This Row],[Invested]]/SPX[[#This Row],[Close]]</f>
        <v>0</v>
      </c>
      <c r="J563" s="1">
        <f>SUM(I$2:I563)</f>
        <v>14.901419792548458</v>
      </c>
      <c r="K563" s="32">
        <f>+SPX[[#This Row],[Cumulated Shares]]*SPX[[#This Row],[Close]]</f>
        <v>10509.524635119047</v>
      </c>
      <c r="L563" s="33">
        <f>IF(SPX[[#This Row],[Current Value]]&gt;0,1,0)</f>
        <v>1</v>
      </c>
      <c r="M563" s="34">
        <f ca="1">IFERROR(SPX[[#This Row],[Invested]]+OFFSET(SPX[[#This Row],[Invested]],-1,,,6),0)</f>
        <v>6000</v>
      </c>
    </row>
    <row r="564" spans="1:13" x14ac:dyDescent="0.25">
      <c r="A564" t="s">
        <v>6</v>
      </c>
      <c r="B564" s="37">
        <v>35370</v>
      </c>
      <c r="C564" s="1">
        <v>705.27002000000005</v>
      </c>
      <c r="D564" s="1">
        <v>762.11999500000002</v>
      </c>
      <c r="E564" s="1">
        <v>701.29998799999998</v>
      </c>
      <c r="F564" s="1">
        <v>757.02002000000005</v>
      </c>
      <c r="G564" s="33">
        <f>IFERROR(IF(SPX[[#This Row],[Date]]=StartMonth,InvtTime*12,IF(G563&gt;0,G563-1,0)),0)</f>
        <v>0</v>
      </c>
      <c r="H564" s="34">
        <f>IF(SPX[[#This Row],[Count]]&gt;0,ROUND(AmountPerYear/12,2),0)</f>
        <v>0</v>
      </c>
      <c r="I564" s="1">
        <f>SPX[[#This Row],[Invested]]/SPX[[#This Row],[Close]]</f>
        <v>0</v>
      </c>
      <c r="J564" s="1">
        <f>SUM(I$2:I564)</f>
        <v>14.901419792548458</v>
      </c>
      <c r="K564" s="32">
        <f>+SPX[[#This Row],[Cumulated Shares]]*SPX[[#This Row],[Close]]</f>
        <v>11280.67310938343</v>
      </c>
      <c r="L564" s="33">
        <f>IF(SPX[[#This Row],[Current Value]]&gt;0,1,0)</f>
        <v>1</v>
      </c>
      <c r="M564" s="34">
        <f ca="1">IFERROR(SPX[[#This Row],[Invested]]+OFFSET(SPX[[#This Row],[Invested]],-1,,,6),0)</f>
        <v>6000</v>
      </c>
    </row>
    <row r="565" spans="1:13" x14ac:dyDescent="0.25">
      <c r="A565" t="s">
        <v>6</v>
      </c>
      <c r="B565" s="37">
        <v>35400</v>
      </c>
      <c r="C565" s="1">
        <v>757.02002000000005</v>
      </c>
      <c r="D565" s="1">
        <v>761.75</v>
      </c>
      <c r="E565" s="1">
        <v>716.69000200000005</v>
      </c>
      <c r="F565" s="1">
        <v>740.73999000000003</v>
      </c>
      <c r="G565" s="33">
        <f>IFERROR(IF(SPX[[#This Row],[Date]]=StartMonth,InvtTime*12,IF(G564&gt;0,G564-1,0)),0)</f>
        <v>0</v>
      </c>
      <c r="H565" s="34">
        <f>IF(SPX[[#This Row],[Count]]&gt;0,ROUND(AmountPerYear/12,2),0)</f>
        <v>0</v>
      </c>
      <c r="I565" s="1">
        <f>SPX[[#This Row],[Invested]]/SPX[[#This Row],[Close]]</f>
        <v>0</v>
      </c>
      <c r="J565" s="1">
        <f>SUM(I$2:I565)</f>
        <v>14.901419792548458</v>
      </c>
      <c r="K565" s="32">
        <f>+SPX[[#This Row],[Cumulated Shares]]*SPX[[#This Row],[Close]]</f>
        <v>11038.077548118146</v>
      </c>
      <c r="L565" s="33">
        <f>IF(SPX[[#This Row],[Current Value]]&gt;0,1,0)</f>
        <v>1</v>
      </c>
      <c r="M565" s="34">
        <f ca="1">IFERROR(SPX[[#This Row],[Invested]]+OFFSET(SPX[[#This Row],[Invested]],-1,,,6),0)</f>
        <v>6000</v>
      </c>
    </row>
    <row r="566" spans="1:13" x14ac:dyDescent="0.25">
      <c r="A566" t="s">
        <v>6</v>
      </c>
      <c r="B566" s="37">
        <v>35431</v>
      </c>
      <c r="C566" s="1">
        <v>740.73999000000003</v>
      </c>
      <c r="D566" s="1">
        <v>794.669983</v>
      </c>
      <c r="E566" s="1">
        <v>729.54998799999998</v>
      </c>
      <c r="F566" s="1">
        <v>786.15997300000004</v>
      </c>
      <c r="G566" s="33">
        <f>IFERROR(IF(SPX[[#This Row],[Date]]=StartMonth,InvtTime*12,IF(G565&gt;0,G565-1,0)),0)</f>
        <v>0</v>
      </c>
      <c r="H566" s="34">
        <f>IF(SPX[[#This Row],[Count]]&gt;0,ROUND(AmountPerYear/12,2),0)</f>
        <v>0</v>
      </c>
      <c r="I566" s="1">
        <f>SPX[[#This Row],[Invested]]/SPX[[#This Row],[Close]]</f>
        <v>0</v>
      </c>
      <c r="J566" s="1">
        <f>SUM(I$2:I566)</f>
        <v>14.901419792548458</v>
      </c>
      <c r="K566" s="32">
        <f>+SPX[[#This Row],[Cumulated Shares]]*SPX[[#This Row],[Close]]</f>
        <v>11714.899781771561</v>
      </c>
      <c r="L566" s="33">
        <f>IF(SPX[[#This Row],[Current Value]]&gt;0,1,0)</f>
        <v>1</v>
      </c>
      <c r="M566" s="34">
        <f ca="1">IFERROR(SPX[[#This Row],[Invested]]+OFFSET(SPX[[#This Row],[Invested]],-1,,,6),0)</f>
        <v>6000</v>
      </c>
    </row>
    <row r="567" spans="1:13" x14ac:dyDescent="0.25">
      <c r="A567" t="s">
        <v>6</v>
      </c>
      <c r="B567" s="37">
        <v>35462</v>
      </c>
      <c r="C567" s="1">
        <v>786.15997300000004</v>
      </c>
      <c r="D567" s="1">
        <v>817.67999299999997</v>
      </c>
      <c r="E567" s="1">
        <v>773.42999299999997</v>
      </c>
      <c r="F567" s="1">
        <v>790.82000700000003</v>
      </c>
      <c r="G567" s="33">
        <f>IFERROR(IF(SPX[[#This Row],[Date]]=StartMonth,InvtTime*12,IF(G566&gt;0,G566-1,0)),0)</f>
        <v>0</v>
      </c>
      <c r="H567" s="34">
        <f>IF(SPX[[#This Row],[Count]]&gt;0,ROUND(AmountPerYear/12,2),0)</f>
        <v>0</v>
      </c>
      <c r="I567" s="1">
        <f>SPX[[#This Row],[Invested]]/SPX[[#This Row],[Close]]</f>
        <v>0</v>
      </c>
      <c r="J567" s="1">
        <f>SUM(I$2:I567)</f>
        <v>14.901419792548458</v>
      </c>
      <c r="K567" s="32">
        <f>+SPX[[#This Row],[Cumulated Shares]]*SPX[[#This Row],[Close]]</f>
        <v>11784.340904653111</v>
      </c>
      <c r="L567" s="33">
        <f>IF(SPX[[#This Row],[Current Value]]&gt;0,1,0)</f>
        <v>1</v>
      </c>
      <c r="M567" s="34">
        <f ca="1">IFERROR(SPX[[#This Row],[Invested]]+OFFSET(SPX[[#This Row],[Invested]],-1,,,6),0)</f>
        <v>6000</v>
      </c>
    </row>
    <row r="568" spans="1:13" x14ac:dyDescent="0.25">
      <c r="A568" t="s">
        <v>6</v>
      </c>
      <c r="B568" s="37">
        <v>35490</v>
      </c>
      <c r="C568" s="1">
        <v>790.82000700000003</v>
      </c>
      <c r="D568" s="1">
        <v>814.90002400000003</v>
      </c>
      <c r="E568" s="1">
        <v>756.13000499999998</v>
      </c>
      <c r="F568" s="1">
        <v>757.11999500000002</v>
      </c>
      <c r="G568" s="33">
        <f>IFERROR(IF(SPX[[#This Row],[Date]]=StartMonth,InvtTime*12,IF(G567&gt;0,G567-1,0)),0)</f>
        <v>0</v>
      </c>
      <c r="H568" s="34">
        <f>IF(SPX[[#This Row],[Count]]&gt;0,ROUND(AmountPerYear/12,2),0)</f>
        <v>0</v>
      </c>
      <c r="I568" s="1">
        <f>SPX[[#This Row],[Invested]]/SPX[[#This Row],[Close]]</f>
        <v>0</v>
      </c>
      <c r="J568" s="1">
        <f>SUM(I$2:I568)</f>
        <v>14.901419792548458</v>
      </c>
      <c r="K568" s="32">
        <f>+SPX[[#This Row],[Cumulated Shares]]*SPX[[#This Row],[Close]]</f>
        <v>11282.16287882719</v>
      </c>
      <c r="L568" s="33">
        <f>IF(SPX[[#This Row],[Current Value]]&gt;0,1,0)</f>
        <v>1</v>
      </c>
      <c r="M568" s="34">
        <f ca="1">IFERROR(SPX[[#This Row],[Invested]]+OFFSET(SPX[[#This Row],[Invested]],-1,,,6),0)</f>
        <v>6000</v>
      </c>
    </row>
    <row r="569" spans="1:13" x14ac:dyDescent="0.25">
      <c r="A569" t="s">
        <v>6</v>
      </c>
      <c r="B569" s="37">
        <v>35521</v>
      </c>
      <c r="C569" s="1">
        <v>757.11999500000002</v>
      </c>
      <c r="D569" s="1">
        <v>804.13000499999998</v>
      </c>
      <c r="E569" s="1">
        <v>733.53997800000002</v>
      </c>
      <c r="F569" s="1">
        <v>801.34002699999996</v>
      </c>
      <c r="G569" s="33">
        <f>IFERROR(IF(SPX[[#This Row],[Date]]=StartMonth,InvtTime*12,IF(G568&gt;0,G568-1,0)),0)</f>
        <v>0</v>
      </c>
      <c r="H569" s="34">
        <f>IF(SPX[[#This Row],[Count]]&gt;0,ROUND(AmountPerYear/12,2),0)</f>
        <v>0</v>
      </c>
      <c r="I569" s="1">
        <f>SPX[[#This Row],[Invested]]/SPX[[#This Row],[Close]]</f>
        <v>0</v>
      </c>
      <c r="J569" s="1">
        <f>SUM(I$2:I569)</f>
        <v>14.901419792548458</v>
      </c>
      <c r="K569" s="32">
        <f>+SPX[[#This Row],[Cumulated Shares]]*SPX[[#This Row],[Close]]</f>
        <v>11941.104138899114</v>
      </c>
      <c r="L569" s="33">
        <f>IF(SPX[[#This Row],[Current Value]]&gt;0,1,0)</f>
        <v>1</v>
      </c>
      <c r="M569" s="34">
        <f ca="1">IFERROR(SPX[[#This Row],[Invested]]+OFFSET(SPX[[#This Row],[Invested]],-1,,,6),0)</f>
        <v>6000</v>
      </c>
    </row>
    <row r="570" spans="1:13" x14ac:dyDescent="0.25">
      <c r="A570" t="s">
        <v>6</v>
      </c>
      <c r="B570" s="37">
        <v>35551</v>
      </c>
      <c r="C570" s="1">
        <v>801.34002699999996</v>
      </c>
      <c r="D570" s="1">
        <v>851.86999500000002</v>
      </c>
      <c r="E570" s="1">
        <v>793.21002199999998</v>
      </c>
      <c r="F570" s="1">
        <v>848.28002900000001</v>
      </c>
      <c r="G570" s="33">
        <f>IFERROR(IF(SPX[[#This Row],[Date]]=StartMonth,InvtTime*12,IF(G569&gt;0,G569-1,0)),0)</f>
        <v>0</v>
      </c>
      <c r="H570" s="34">
        <f>IF(SPX[[#This Row],[Count]]&gt;0,ROUND(AmountPerYear/12,2),0)</f>
        <v>0</v>
      </c>
      <c r="I570" s="1">
        <f>SPX[[#This Row],[Invested]]/SPX[[#This Row],[Close]]</f>
        <v>0</v>
      </c>
      <c r="J570" s="1">
        <f>SUM(I$2:I570)</f>
        <v>14.901419792548458</v>
      </c>
      <c r="K570" s="32">
        <f>+SPX[[#This Row],[Cumulated Shares]]*SPX[[#This Row],[Close]]</f>
        <v>12640.576813764181</v>
      </c>
      <c r="L570" s="33">
        <f>IF(SPX[[#This Row],[Current Value]]&gt;0,1,0)</f>
        <v>1</v>
      </c>
      <c r="M570" s="34">
        <f ca="1">IFERROR(SPX[[#This Row],[Invested]]+OFFSET(SPX[[#This Row],[Invested]],-1,,,6),0)</f>
        <v>6000</v>
      </c>
    </row>
    <row r="571" spans="1:13" x14ac:dyDescent="0.25">
      <c r="A571" t="s">
        <v>6</v>
      </c>
      <c r="B571" s="37">
        <v>35582</v>
      </c>
      <c r="C571" s="1">
        <v>848.28002900000001</v>
      </c>
      <c r="D571" s="1">
        <v>902.09002699999996</v>
      </c>
      <c r="E571" s="1">
        <v>838.82000700000003</v>
      </c>
      <c r="F571" s="1">
        <v>885.14001499999995</v>
      </c>
      <c r="G571" s="33">
        <f>IFERROR(IF(SPX[[#This Row],[Date]]=StartMonth,InvtTime*12,IF(G570&gt;0,G570-1,0)),0)</f>
        <v>0</v>
      </c>
      <c r="H571" s="34">
        <f>IF(SPX[[#This Row],[Count]]&gt;0,ROUND(AmountPerYear/12,2),0)</f>
        <v>0</v>
      </c>
      <c r="I571" s="1">
        <f>SPX[[#This Row],[Invested]]/SPX[[#This Row],[Close]]</f>
        <v>0</v>
      </c>
      <c r="J571" s="1">
        <f>SUM(I$2:I571)</f>
        <v>14.901419792548458</v>
      </c>
      <c r="K571" s="32">
        <f>+SPX[[#This Row],[Cumulated Shares]]*SPX[[#This Row],[Close]]</f>
        <v>13189.842938697639</v>
      </c>
      <c r="L571" s="33">
        <f>IF(SPX[[#This Row],[Current Value]]&gt;0,1,0)</f>
        <v>1</v>
      </c>
      <c r="M571" s="34">
        <f ca="1">IFERROR(SPX[[#This Row],[Invested]]+OFFSET(SPX[[#This Row],[Invested]],-1,,,6),0)</f>
        <v>6000</v>
      </c>
    </row>
    <row r="572" spans="1:13" x14ac:dyDescent="0.25">
      <c r="A572" t="s">
        <v>6</v>
      </c>
      <c r="B572" s="37">
        <v>35612</v>
      </c>
      <c r="C572" s="1">
        <v>885.14001499999995</v>
      </c>
      <c r="D572" s="1">
        <v>957.72997999999995</v>
      </c>
      <c r="E572" s="1">
        <v>884.53997800000002</v>
      </c>
      <c r="F572" s="1">
        <v>954.30999799999995</v>
      </c>
      <c r="G572" s="33">
        <f>IFERROR(IF(SPX[[#This Row],[Date]]=StartMonth,InvtTime*12,IF(G571&gt;0,G571-1,0)),0)</f>
        <v>0</v>
      </c>
      <c r="H572" s="34">
        <f>IF(SPX[[#This Row],[Count]]&gt;0,ROUND(AmountPerYear/12,2),0)</f>
        <v>0</v>
      </c>
      <c r="I572" s="1">
        <f>SPX[[#This Row],[Invested]]/SPX[[#This Row],[Close]]</f>
        <v>0</v>
      </c>
      <c r="J572" s="1">
        <f>SUM(I$2:I572)</f>
        <v>14.901419792548458</v>
      </c>
      <c r="K572" s="32">
        <f>+SPX[[#This Row],[Cumulated Shares]]*SPX[[#This Row],[Close]]</f>
        <v>14220.573892424078</v>
      </c>
      <c r="L572" s="33">
        <f>IF(SPX[[#This Row],[Current Value]]&gt;0,1,0)</f>
        <v>1</v>
      </c>
      <c r="M572" s="34">
        <f ca="1">IFERROR(SPX[[#This Row],[Invested]]+OFFSET(SPX[[#This Row],[Invested]],-1,,,6),0)</f>
        <v>6000</v>
      </c>
    </row>
    <row r="573" spans="1:13" x14ac:dyDescent="0.25">
      <c r="A573" t="s">
        <v>6</v>
      </c>
      <c r="B573" s="37">
        <v>35643</v>
      </c>
      <c r="C573" s="1">
        <v>954.28997800000002</v>
      </c>
      <c r="D573" s="1">
        <v>964.169983</v>
      </c>
      <c r="E573" s="1">
        <v>893.34002699999996</v>
      </c>
      <c r="F573" s="1">
        <v>899.46997099999999</v>
      </c>
      <c r="G573" s="33">
        <f>IFERROR(IF(SPX[[#This Row],[Date]]=StartMonth,InvtTime*12,IF(G572&gt;0,G572-1,0)),0)</f>
        <v>0</v>
      </c>
      <c r="H573" s="34">
        <f>IF(SPX[[#This Row],[Count]]&gt;0,ROUND(AmountPerYear/12,2),0)</f>
        <v>0</v>
      </c>
      <c r="I573" s="1">
        <f>SPX[[#This Row],[Invested]]/SPX[[#This Row],[Close]]</f>
        <v>0</v>
      </c>
      <c r="J573" s="1">
        <f>SUM(I$2:I573)</f>
        <v>14.901419792548458</v>
      </c>
      <c r="K573" s="32">
        <f>+SPX[[#This Row],[Cumulated Shares]]*SPX[[#This Row],[Close]]</f>
        <v>13403.379628662387</v>
      </c>
      <c r="L573" s="33">
        <f>IF(SPX[[#This Row],[Current Value]]&gt;0,1,0)</f>
        <v>1</v>
      </c>
      <c r="M573" s="34">
        <f ca="1">IFERROR(SPX[[#This Row],[Invested]]+OFFSET(SPX[[#This Row],[Invested]],-1,,,6),0)</f>
        <v>6000</v>
      </c>
    </row>
    <row r="574" spans="1:13" x14ac:dyDescent="0.25">
      <c r="A574" t="s">
        <v>6</v>
      </c>
      <c r="B574" s="37">
        <v>35674</v>
      </c>
      <c r="C574" s="1">
        <v>899.46997099999999</v>
      </c>
      <c r="D574" s="1">
        <v>960.59002699999996</v>
      </c>
      <c r="E574" s="1">
        <v>899.46997099999999</v>
      </c>
      <c r="F574" s="1">
        <v>947.28002900000001</v>
      </c>
      <c r="G574" s="33">
        <f>IFERROR(IF(SPX[[#This Row],[Date]]=StartMonth,InvtTime*12,IF(G573&gt;0,G573-1,0)),0)</f>
        <v>0</v>
      </c>
      <c r="H574" s="34">
        <f>IF(SPX[[#This Row],[Count]]&gt;0,ROUND(AmountPerYear/12,2),0)</f>
        <v>0</v>
      </c>
      <c r="I574" s="1">
        <f>SPX[[#This Row],[Invested]]/SPX[[#This Row],[Close]]</f>
        <v>0</v>
      </c>
      <c r="J574" s="1">
        <f>SUM(I$2:I574)</f>
        <v>14.901419792548458</v>
      </c>
      <c r="K574" s="32">
        <f>+SPX[[#This Row],[Cumulated Shares]]*SPX[[#This Row],[Close]]</f>
        <v>14115.817373226477</v>
      </c>
      <c r="L574" s="33">
        <f>IF(SPX[[#This Row],[Current Value]]&gt;0,1,0)</f>
        <v>1</v>
      </c>
      <c r="M574" s="34">
        <f ca="1">IFERROR(SPX[[#This Row],[Invested]]+OFFSET(SPX[[#This Row],[Invested]],-1,,,6),0)</f>
        <v>6000</v>
      </c>
    </row>
    <row r="575" spans="1:13" x14ac:dyDescent="0.25">
      <c r="A575" t="s">
        <v>6</v>
      </c>
      <c r="B575" s="37">
        <v>35704</v>
      </c>
      <c r="C575" s="1">
        <v>947.28002900000001</v>
      </c>
      <c r="D575" s="1">
        <v>983.11999500000002</v>
      </c>
      <c r="E575" s="1">
        <v>855.27002000000005</v>
      </c>
      <c r="F575" s="1">
        <v>914.61999500000002</v>
      </c>
      <c r="G575" s="33">
        <f>IFERROR(IF(SPX[[#This Row],[Date]]=StartMonth,InvtTime*12,IF(G574&gt;0,G574-1,0)),0)</f>
        <v>0</v>
      </c>
      <c r="H575" s="34">
        <f>IF(SPX[[#This Row],[Count]]&gt;0,ROUND(AmountPerYear/12,2),0)</f>
        <v>0</v>
      </c>
      <c r="I575" s="1">
        <f>SPX[[#This Row],[Invested]]/SPX[[#This Row],[Close]]</f>
        <v>0</v>
      </c>
      <c r="J575" s="1">
        <f>SUM(I$2:I575)</f>
        <v>14.901419792548458</v>
      </c>
      <c r="K575" s="32">
        <f>+SPX[[#This Row],[Cumulated Shares]]*SPX[[#This Row],[Close]]</f>
        <v>13629.136496153571</v>
      </c>
      <c r="L575" s="33">
        <f>IF(SPX[[#This Row],[Current Value]]&gt;0,1,0)</f>
        <v>1</v>
      </c>
      <c r="M575" s="34">
        <f ca="1">IFERROR(SPX[[#This Row],[Invested]]+OFFSET(SPX[[#This Row],[Invested]],-1,,,6),0)</f>
        <v>6000</v>
      </c>
    </row>
    <row r="576" spans="1:13" x14ac:dyDescent="0.25">
      <c r="A576" t="s">
        <v>6</v>
      </c>
      <c r="B576" s="37">
        <v>35735</v>
      </c>
      <c r="C576" s="1">
        <v>914.61999500000002</v>
      </c>
      <c r="D576" s="1">
        <v>964.54998799999998</v>
      </c>
      <c r="E576" s="1">
        <v>900.60998500000005</v>
      </c>
      <c r="F576" s="1">
        <v>955.40002400000003</v>
      </c>
      <c r="G576" s="33">
        <f>IFERROR(IF(SPX[[#This Row],[Date]]=StartMonth,InvtTime*12,IF(G575&gt;0,G575-1,0)),0)</f>
        <v>0</v>
      </c>
      <c r="H576" s="34">
        <f>IF(SPX[[#This Row],[Count]]&gt;0,ROUND(AmountPerYear/12,2),0)</f>
        <v>0</v>
      </c>
      <c r="I576" s="1">
        <f>SPX[[#This Row],[Invested]]/SPX[[#This Row],[Close]]</f>
        <v>0</v>
      </c>
      <c r="J576" s="1">
        <f>SUM(I$2:I576)</f>
        <v>14.901419792548458</v>
      </c>
      <c r="K576" s="32">
        <f>+SPX[[#This Row],[Cumulated Shares]]*SPX[[#This Row],[Close]]</f>
        <v>14236.816827434872</v>
      </c>
      <c r="L576" s="33">
        <f>IF(SPX[[#This Row],[Current Value]]&gt;0,1,0)</f>
        <v>1</v>
      </c>
      <c r="M576" s="34">
        <f ca="1">IFERROR(SPX[[#This Row],[Invested]]+OFFSET(SPX[[#This Row],[Invested]],-1,,,6),0)</f>
        <v>6000</v>
      </c>
    </row>
    <row r="577" spans="1:13" x14ac:dyDescent="0.25">
      <c r="A577" t="s">
        <v>6</v>
      </c>
      <c r="B577" s="37">
        <v>35765</v>
      </c>
      <c r="C577" s="1">
        <v>955.40002400000003</v>
      </c>
      <c r="D577" s="1">
        <v>986.25</v>
      </c>
      <c r="E577" s="1">
        <v>924.919983</v>
      </c>
      <c r="F577" s="1">
        <v>970.42999299999997</v>
      </c>
      <c r="G577" s="33">
        <f>IFERROR(IF(SPX[[#This Row],[Date]]=StartMonth,InvtTime*12,IF(G576&gt;0,G576-1,0)),0)</f>
        <v>0</v>
      </c>
      <c r="H577" s="34">
        <f>IF(SPX[[#This Row],[Count]]&gt;0,ROUND(AmountPerYear/12,2),0)</f>
        <v>0</v>
      </c>
      <c r="I577" s="1">
        <f>SPX[[#This Row],[Invested]]/SPX[[#This Row],[Close]]</f>
        <v>0</v>
      </c>
      <c r="J577" s="1">
        <f>SUM(I$2:I577)</f>
        <v>14.901419792548458</v>
      </c>
      <c r="K577" s="32">
        <f>+SPX[[#This Row],[Cumulated Shares]]*SPX[[#This Row],[Close]]</f>
        <v>14460.784704972861</v>
      </c>
      <c r="L577" s="33">
        <f>IF(SPX[[#This Row],[Current Value]]&gt;0,1,0)</f>
        <v>1</v>
      </c>
      <c r="M577" s="34">
        <f ca="1">IFERROR(SPX[[#This Row],[Invested]]+OFFSET(SPX[[#This Row],[Invested]],-1,,,6),0)</f>
        <v>6000</v>
      </c>
    </row>
    <row r="578" spans="1:13" x14ac:dyDescent="0.25">
      <c r="A578" t="s">
        <v>6</v>
      </c>
      <c r="B578" s="37">
        <v>35796</v>
      </c>
      <c r="C578" s="1">
        <v>970.42999299999997</v>
      </c>
      <c r="D578" s="1">
        <v>992.65002400000003</v>
      </c>
      <c r="E578" s="1">
        <v>912.830017</v>
      </c>
      <c r="F578" s="1">
        <v>980.28002900000001</v>
      </c>
      <c r="G578" s="33">
        <f>IFERROR(IF(SPX[[#This Row],[Date]]=StartMonth,InvtTime*12,IF(G577&gt;0,G577-1,0)),0)</f>
        <v>0</v>
      </c>
      <c r="H578" s="34">
        <f>IF(SPX[[#This Row],[Count]]&gt;0,ROUND(AmountPerYear/12,2),0)</f>
        <v>0</v>
      </c>
      <c r="I578" s="1">
        <f>SPX[[#This Row],[Invested]]/SPX[[#This Row],[Close]]</f>
        <v>0</v>
      </c>
      <c r="J578" s="1">
        <f>SUM(I$2:I578)</f>
        <v>14.901419792548458</v>
      </c>
      <c r="K578" s="32">
        <f>+SPX[[#This Row],[Cumulated Shares]]*SPX[[#This Row],[Close]]</f>
        <v>14607.564226380577</v>
      </c>
      <c r="L578" s="33">
        <f>IF(SPX[[#This Row],[Current Value]]&gt;0,1,0)</f>
        <v>1</v>
      </c>
      <c r="M578" s="34">
        <f ca="1">IFERROR(SPX[[#This Row],[Invested]]+OFFSET(SPX[[#This Row],[Invested]],-1,,,6),0)</f>
        <v>6000</v>
      </c>
    </row>
    <row r="579" spans="1:13" x14ac:dyDescent="0.25">
      <c r="A579" t="s">
        <v>6</v>
      </c>
      <c r="B579" s="37">
        <v>35827</v>
      </c>
      <c r="C579" s="1">
        <v>980.28002900000001</v>
      </c>
      <c r="D579" s="1">
        <v>1051.660034</v>
      </c>
      <c r="E579" s="1">
        <v>980.28002900000001</v>
      </c>
      <c r="F579" s="1">
        <v>1049.339966</v>
      </c>
      <c r="G579" s="33">
        <f>IFERROR(IF(SPX[[#This Row],[Date]]=StartMonth,InvtTime*12,IF(G578&gt;0,G578-1,0)),0)</f>
        <v>0</v>
      </c>
      <c r="H579" s="34">
        <f>IF(SPX[[#This Row],[Count]]&gt;0,ROUND(AmountPerYear/12,2),0)</f>
        <v>0</v>
      </c>
      <c r="I579" s="1">
        <f>SPX[[#This Row],[Invested]]/SPX[[#This Row],[Close]]</f>
        <v>0</v>
      </c>
      <c r="J579" s="1">
        <f>SUM(I$2:I579)</f>
        <v>14.901419792548458</v>
      </c>
      <c r="K579" s="32">
        <f>+SPX[[#This Row],[Cumulated Shares]]*SPX[[#This Row],[Close]]</f>
        <v>15636.655338464525</v>
      </c>
      <c r="L579" s="33">
        <f>IF(SPX[[#This Row],[Current Value]]&gt;0,1,0)</f>
        <v>1</v>
      </c>
      <c r="M579" s="34">
        <f ca="1">IFERROR(SPX[[#This Row],[Invested]]+OFFSET(SPX[[#This Row],[Invested]],-1,,,6),0)</f>
        <v>6000</v>
      </c>
    </row>
    <row r="580" spans="1:13" x14ac:dyDescent="0.25">
      <c r="A580" t="s">
        <v>6</v>
      </c>
      <c r="B580" s="37">
        <v>35855</v>
      </c>
      <c r="C580" s="1">
        <v>1049.339966</v>
      </c>
      <c r="D580" s="1">
        <v>1113.0699460000001</v>
      </c>
      <c r="E580" s="1">
        <v>1030.869995</v>
      </c>
      <c r="F580" s="1">
        <v>1101.75</v>
      </c>
      <c r="G580" s="33">
        <f>IFERROR(IF(SPX[[#This Row],[Date]]=StartMonth,InvtTime*12,IF(G579&gt;0,G579-1,0)),0)</f>
        <v>0</v>
      </c>
      <c r="H580" s="34">
        <f>IF(SPX[[#This Row],[Count]]&gt;0,ROUND(AmountPerYear/12,2),0)</f>
        <v>0</v>
      </c>
      <c r="I580" s="1">
        <f>SPX[[#This Row],[Invested]]/SPX[[#This Row],[Close]]</f>
        <v>0</v>
      </c>
      <c r="J580" s="1">
        <f>SUM(I$2:I580)</f>
        <v>14.901419792548458</v>
      </c>
      <c r="K580" s="32">
        <f>+SPX[[#This Row],[Cumulated Shares]]*SPX[[#This Row],[Close]]</f>
        <v>16417.639256440263</v>
      </c>
      <c r="L580" s="33">
        <f>IF(SPX[[#This Row],[Current Value]]&gt;0,1,0)</f>
        <v>1</v>
      </c>
      <c r="M580" s="34">
        <f ca="1">IFERROR(SPX[[#This Row],[Invested]]+OFFSET(SPX[[#This Row],[Invested]],-1,,,6),0)</f>
        <v>6000</v>
      </c>
    </row>
    <row r="581" spans="1:13" x14ac:dyDescent="0.25">
      <c r="A581" t="s">
        <v>6</v>
      </c>
      <c r="B581" s="37">
        <v>35886</v>
      </c>
      <c r="C581" s="1">
        <v>1101.75</v>
      </c>
      <c r="D581" s="1">
        <v>1132.9799800000001</v>
      </c>
      <c r="E581" s="1">
        <v>1076.6999510000001</v>
      </c>
      <c r="F581" s="1">
        <v>1111.75</v>
      </c>
      <c r="G581" s="33">
        <f>IFERROR(IF(SPX[[#This Row],[Date]]=StartMonth,InvtTime*12,IF(G580&gt;0,G580-1,0)),0)</f>
        <v>0</v>
      </c>
      <c r="H581" s="34">
        <f>IF(SPX[[#This Row],[Count]]&gt;0,ROUND(AmountPerYear/12,2),0)</f>
        <v>0</v>
      </c>
      <c r="I581" s="1">
        <f>SPX[[#This Row],[Invested]]/SPX[[#This Row],[Close]]</f>
        <v>0</v>
      </c>
      <c r="J581" s="1">
        <f>SUM(I$2:I581)</f>
        <v>14.901419792548458</v>
      </c>
      <c r="K581" s="32">
        <f>+SPX[[#This Row],[Cumulated Shares]]*SPX[[#This Row],[Close]]</f>
        <v>16566.653454365747</v>
      </c>
      <c r="L581" s="33">
        <f>IF(SPX[[#This Row],[Current Value]]&gt;0,1,0)</f>
        <v>1</v>
      </c>
      <c r="M581" s="34">
        <f ca="1">IFERROR(SPX[[#This Row],[Invested]]+OFFSET(SPX[[#This Row],[Invested]],-1,,,6),0)</f>
        <v>6000</v>
      </c>
    </row>
    <row r="582" spans="1:13" x14ac:dyDescent="0.25">
      <c r="A582" t="s">
        <v>6</v>
      </c>
      <c r="B582" s="37">
        <v>35916</v>
      </c>
      <c r="C582" s="1">
        <v>1111.75</v>
      </c>
      <c r="D582" s="1">
        <v>1130.5200199999999</v>
      </c>
      <c r="E582" s="1">
        <v>1074.3900149999999</v>
      </c>
      <c r="F582" s="1">
        <v>1090.8199460000001</v>
      </c>
      <c r="G582" s="33">
        <f>IFERROR(IF(SPX[[#This Row],[Date]]=StartMonth,InvtTime*12,IF(G581&gt;0,G581-1,0)),0)</f>
        <v>0</v>
      </c>
      <c r="H582" s="34">
        <f>IF(SPX[[#This Row],[Count]]&gt;0,ROUND(AmountPerYear/12,2),0)</f>
        <v>0</v>
      </c>
      <c r="I582" s="1">
        <f>SPX[[#This Row],[Invested]]/SPX[[#This Row],[Close]]</f>
        <v>0</v>
      </c>
      <c r="J582" s="1">
        <f>SUM(I$2:I582)</f>
        <v>14.901419792548458</v>
      </c>
      <c r="K582" s="32">
        <f>+SPX[[#This Row],[Cumulated Shares]]*SPX[[#This Row],[Close]]</f>
        <v>16254.765933431041</v>
      </c>
      <c r="L582" s="33">
        <f>IF(SPX[[#This Row],[Current Value]]&gt;0,1,0)</f>
        <v>1</v>
      </c>
      <c r="M582" s="34">
        <f ca="1">IFERROR(SPX[[#This Row],[Invested]]+OFFSET(SPX[[#This Row],[Invested]],-1,,,6),0)</f>
        <v>6000</v>
      </c>
    </row>
    <row r="583" spans="1:13" x14ac:dyDescent="0.25">
      <c r="A583" t="s">
        <v>6</v>
      </c>
      <c r="B583" s="37">
        <v>35947</v>
      </c>
      <c r="C583" s="1">
        <v>1090.8199460000001</v>
      </c>
      <c r="D583" s="1">
        <v>1145.150024</v>
      </c>
      <c r="E583" s="1">
        <v>1074.670044</v>
      </c>
      <c r="F583" s="1">
        <v>1133.839966</v>
      </c>
      <c r="G583" s="33">
        <f>IFERROR(IF(SPX[[#This Row],[Date]]=StartMonth,InvtTime*12,IF(G582&gt;0,G582-1,0)),0)</f>
        <v>0</v>
      </c>
      <c r="H583" s="34">
        <f>IF(SPX[[#This Row],[Count]]&gt;0,ROUND(AmountPerYear/12,2),0)</f>
        <v>0</v>
      </c>
      <c r="I583" s="1">
        <f>SPX[[#This Row],[Invested]]/SPX[[#This Row],[Close]]</f>
        <v>0</v>
      </c>
      <c r="J583" s="1">
        <f>SUM(I$2:I583)</f>
        <v>14.901419792548458</v>
      </c>
      <c r="K583" s="32">
        <f>+SPX[[#This Row],[Cumulated Shares]]*SPX[[#This Row],[Close]]</f>
        <v>16895.82531093487</v>
      </c>
      <c r="L583" s="33">
        <f>IF(SPX[[#This Row],[Current Value]]&gt;0,1,0)</f>
        <v>1</v>
      </c>
      <c r="M583" s="34">
        <f ca="1">IFERROR(SPX[[#This Row],[Invested]]+OFFSET(SPX[[#This Row],[Invested]],-1,,,6),0)</f>
        <v>6000</v>
      </c>
    </row>
    <row r="584" spans="1:13" x14ac:dyDescent="0.25">
      <c r="A584" t="s">
        <v>6</v>
      </c>
      <c r="B584" s="37">
        <v>35977</v>
      </c>
      <c r="C584" s="1">
        <v>1133.839966</v>
      </c>
      <c r="D584" s="1">
        <v>1190.579956</v>
      </c>
      <c r="E584" s="1">
        <v>1114.3000489999999</v>
      </c>
      <c r="F584" s="1">
        <v>1120.670044</v>
      </c>
      <c r="G584" s="33">
        <f>IFERROR(IF(SPX[[#This Row],[Date]]=StartMonth,InvtTime*12,IF(G583&gt;0,G583-1,0)),0)</f>
        <v>0</v>
      </c>
      <c r="H584" s="34">
        <f>IF(SPX[[#This Row],[Count]]&gt;0,ROUND(AmountPerYear/12,2),0)</f>
        <v>0</v>
      </c>
      <c r="I584" s="1">
        <f>SPX[[#This Row],[Invested]]/SPX[[#This Row],[Close]]</f>
        <v>0</v>
      </c>
      <c r="J584" s="1">
        <f>SUM(I$2:I584)</f>
        <v>14.901419792548458</v>
      </c>
      <c r="K584" s="32">
        <f>+SPX[[#This Row],[Cumulated Shares]]*SPX[[#This Row],[Close]]</f>
        <v>16699.574774577752</v>
      </c>
      <c r="L584" s="33">
        <f>IF(SPX[[#This Row],[Current Value]]&gt;0,1,0)</f>
        <v>1</v>
      </c>
      <c r="M584" s="34">
        <f ca="1">IFERROR(SPX[[#This Row],[Invested]]+OFFSET(SPX[[#This Row],[Invested]],-1,,,6),0)</f>
        <v>6000</v>
      </c>
    </row>
    <row r="585" spans="1:13" x14ac:dyDescent="0.25">
      <c r="A585" t="s">
        <v>6</v>
      </c>
      <c r="B585" s="37">
        <v>36008</v>
      </c>
      <c r="C585" s="1">
        <v>1120.670044</v>
      </c>
      <c r="D585" s="1">
        <v>1121.790039</v>
      </c>
      <c r="E585" s="1">
        <v>957.28002900000001</v>
      </c>
      <c r="F585" s="1">
        <v>957.28002900000001</v>
      </c>
      <c r="G585" s="33">
        <f>IFERROR(IF(SPX[[#This Row],[Date]]=StartMonth,InvtTime*12,IF(G584&gt;0,G584-1,0)),0)</f>
        <v>0</v>
      </c>
      <c r="H585" s="34">
        <f>IF(SPX[[#This Row],[Count]]&gt;0,ROUND(AmountPerYear/12,2),0)</f>
        <v>0</v>
      </c>
      <c r="I585" s="1">
        <f>SPX[[#This Row],[Invested]]/SPX[[#This Row],[Close]]</f>
        <v>0</v>
      </c>
      <c r="J585" s="1">
        <f>SUM(I$2:I585)</f>
        <v>14.901419792548458</v>
      </c>
      <c r="K585" s="32">
        <f>+SPX[[#This Row],[Cumulated Shares]]*SPX[[#This Row],[Close]]</f>
        <v>14264.831571151963</v>
      </c>
      <c r="L585" s="33">
        <f>IF(SPX[[#This Row],[Current Value]]&gt;0,1,0)</f>
        <v>1</v>
      </c>
      <c r="M585" s="34">
        <f ca="1">IFERROR(SPX[[#This Row],[Invested]]+OFFSET(SPX[[#This Row],[Invested]],-1,,,6),0)</f>
        <v>6000</v>
      </c>
    </row>
    <row r="586" spans="1:13" x14ac:dyDescent="0.25">
      <c r="A586" t="s">
        <v>6</v>
      </c>
      <c r="B586" s="37">
        <v>36039</v>
      </c>
      <c r="C586" s="1">
        <v>957.28002900000001</v>
      </c>
      <c r="D586" s="1">
        <v>1066.1099850000001</v>
      </c>
      <c r="E586" s="1">
        <v>939.97997999999995</v>
      </c>
      <c r="F586" s="1">
        <v>1017.01001</v>
      </c>
      <c r="G586" s="33">
        <f>IFERROR(IF(SPX[[#This Row],[Date]]=StartMonth,InvtTime*12,IF(G585&gt;0,G585-1,0)),0)</f>
        <v>0</v>
      </c>
      <c r="H586" s="34">
        <f>IF(SPX[[#This Row],[Count]]&gt;0,ROUND(AmountPerYear/12,2),0)</f>
        <v>0</v>
      </c>
      <c r="I586" s="1">
        <f>SPX[[#This Row],[Invested]]/SPX[[#This Row],[Close]]</f>
        <v>0</v>
      </c>
      <c r="J586" s="1">
        <f>SUM(I$2:I586)</f>
        <v>14.901419792548458</v>
      </c>
      <c r="K586" s="32">
        <f>+SPX[[#This Row],[Cumulated Shares]]*SPX[[#This Row],[Close]]</f>
        <v>15154.893092233904</v>
      </c>
      <c r="L586" s="33">
        <f>IF(SPX[[#This Row],[Current Value]]&gt;0,1,0)</f>
        <v>1</v>
      </c>
      <c r="M586" s="34">
        <f ca="1">IFERROR(SPX[[#This Row],[Invested]]+OFFSET(SPX[[#This Row],[Invested]],-1,,,6),0)</f>
        <v>6000</v>
      </c>
    </row>
    <row r="587" spans="1:13" x14ac:dyDescent="0.25">
      <c r="A587" t="s">
        <v>6</v>
      </c>
      <c r="B587" s="37">
        <v>36069</v>
      </c>
      <c r="C587" s="1">
        <v>1017.01001</v>
      </c>
      <c r="D587" s="1">
        <v>1103.780029</v>
      </c>
      <c r="E587" s="1">
        <v>923.32000700000003</v>
      </c>
      <c r="F587" s="1">
        <v>1098.670044</v>
      </c>
      <c r="G587" s="33">
        <f>IFERROR(IF(SPX[[#This Row],[Date]]=StartMonth,InvtTime*12,IF(G586&gt;0,G586-1,0)),0)</f>
        <v>0</v>
      </c>
      <c r="H587" s="34">
        <f>IF(SPX[[#This Row],[Count]]&gt;0,ROUND(AmountPerYear/12,2),0)</f>
        <v>0</v>
      </c>
      <c r="I587" s="1">
        <f>SPX[[#This Row],[Invested]]/SPX[[#This Row],[Close]]</f>
        <v>0</v>
      </c>
      <c r="J587" s="1">
        <f>SUM(I$2:I587)</f>
        <v>14.901419792548458</v>
      </c>
      <c r="K587" s="32">
        <f>+SPX[[#This Row],[Cumulated Shares]]*SPX[[#This Row],[Close]]</f>
        <v>16371.743539141684</v>
      </c>
      <c r="L587" s="33">
        <f>IF(SPX[[#This Row],[Current Value]]&gt;0,1,0)</f>
        <v>1</v>
      </c>
      <c r="M587" s="34">
        <f ca="1">IFERROR(SPX[[#This Row],[Invested]]+OFFSET(SPX[[#This Row],[Invested]],-1,,,6),0)</f>
        <v>6000</v>
      </c>
    </row>
    <row r="588" spans="1:13" x14ac:dyDescent="0.25">
      <c r="A588" t="s">
        <v>6</v>
      </c>
      <c r="B588" s="37">
        <v>36100</v>
      </c>
      <c r="C588" s="1">
        <v>1098.670044</v>
      </c>
      <c r="D588" s="1">
        <v>1192.969971</v>
      </c>
      <c r="E588" s="1">
        <v>1098.670044</v>
      </c>
      <c r="F588" s="1">
        <v>1163.630005</v>
      </c>
      <c r="G588" s="33">
        <f>IFERROR(IF(SPX[[#This Row],[Date]]=StartMonth,InvtTime*12,IF(G587&gt;0,G587-1,0)),0)</f>
        <v>0</v>
      </c>
      <c r="H588" s="34">
        <f>IF(SPX[[#This Row],[Count]]&gt;0,ROUND(AmountPerYear/12,2),0)</f>
        <v>0</v>
      </c>
      <c r="I588" s="1">
        <f>SPX[[#This Row],[Invested]]/SPX[[#This Row],[Close]]</f>
        <v>0</v>
      </c>
      <c r="J588" s="1">
        <f>SUM(I$2:I588)</f>
        <v>14.901419792548458</v>
      </c>
      <c r="K588" s="32">
        <f>+SPX[[#This Row],[Cumulated Shares]]*SPX[[#This Row],[Close]]</f>
        <v>17339.73918771026</v>
      </c>
      <c r="L588" s="33">
        <f>IF(SPX[[#This Row],[Current Value]]&gt;0,1,0)</f>
        <v>1</v>
      </c>
      <c r="M588" s="34">
        <f ca="1">IFERROR(SPX[[#This Row],[Invested]]+OFFSET(SPX[[#This Row],[Invested]],-1,,,6),0)</f>
        <v>6000</v>
      </c>
    </row>
    <row r="589" spans="1:13" x14ac:dyDescent="0.25">
      <c r="A589" t="s">
        <v>6</v>
      </c>
      <c r="B589" s="37">
        <v>36130</v>
      </c>
      <c r="C589" s="1">
        <v>1163.630005</v>
      </c>
      <c r="D589" s="1">
        <v>1244.9300539999999</v>
      </c>
      <c r="E589" s="1">
        <v>1136.8900149999999</v>
      </c>
      <c r="F589" s="1">
        <v>1229.2299800000001</v>
      </c>
      <c r="G589" s="33">
        <f>IFERROR(IF(SPX[[#This Row],[Date]]=StartMonth,InvtTime*12,IF(G588&gt;0,G588-1,0)),0)</f>
        <v>0</v>
      </c>
      <c r="H589" s="34">
        <f>IF(SPX[[#This Row],[Count]]&gt;0,ROUND(AmountPerYear/12,2),0)</f>
        <v>0</v>
      </c>
      <c r="I589" s="1">
        <f>SPX[[#This Row],[Invested]]/SPX[[#This Row],[Close]]</f>
        <v>0</v>
      </c>
      <c r="J589" s="1">
        <f>SUM(I$2:I589)</f>
        <v>14.901419792548458</v>
      </c>
      <c r="K589" s="32">
        <f>+SPX[[#This Row],[Cumulated Shares]]*SPX[[#This Row],[Close]]</f>
        <v>18317.271953565945</v>
      </c>
      <c r="L589" s="33">
        <f>IF(SPX[[#This Row],[Current Value]]&gt;0,1,0)</f>
        <v>1</v>
      </c>
      <c r="M589" s="34">
        <f ca="1">IFERROR(SPX[[#This Row],[Invested]]+OFFSET(SPX[[#This Row],[Invested]],-1,,,6),0)</f>
        <v>6000</v>
      </c>
    </row>
    <row r="590" spans="1:13" x14ac:dyDescent="0.25">
      <c r="A590" t="s">
        <v>6</v>
      </c>
      <c r="B590" s="37">
        <v>36161</v>
      </c>
      <c r="C590" s="1">
        <v>1229.2299800000001</v>
      </c>
      <c r="D590" s="1">
        <v>1280.369995</v>
      </c>
      <c r="E590" s="1">
        <v>1205.459961</v>
      </c>
      <c r="F590" s="1">
        <v>1279.6400149999999</v>
      </c>
      <c r="G590" s="33">
        <f>IFERROR(IF(SPX[[#This Row],[Date]]=StartMonth,InvtTime*12,IF(G589&gt;0,G589-1,0)),0)</f>
        <v>0</v>
      </c>
      <c r="H590" s="34">
        <f>IF(SPX[[#This Row],[Count]]&gt;0,ROUND(AmountPerYear/12,2),0)</f>
        <v>0</v>
      </c>
      <c r="I590" s="1">
        <f>SPX[[#This Row],[Invested]]/SPX[[#This Row],[Close]]</f>
        <v>0</v>
      </c>
      <c r="J590" s="1">
        <f>SUM(I$2:I590)</f>
        <v>14.901419792548458</v>
      </c>
      <c r="K590" s="32">
        <f>+SPX[[#This Row],[Cumulated Shares]]*SPX[[#This Row],[Close]]</f>
        <v>19068.453046858005</v>
      </c>
      <c r="L590" s="33">
        <f>IF(SPX[[#This Row],[Current Value]]&gt;0,1,0)</f>
        <v>1</v>
      </c>
      <c r="M590" s="34">
        <f ca="1">IFERROR(SPX[[#This Row],[Invested]]+OFFSET(SPX[[#This Row],[Invested]],-1,,,6),0)</f>
        <v>6000</v>
      </c>
    </row>
    <row r="591" spans="1:13" x14ac:dyDescent="0.25">
      <c r="A591" t="s">
        <v>6</v>
      </c>
      <c r="B591" s="37">
        <v>36192</v>
      </c>
      <c r="C591" s="1">
        <v>1279.6400149999999</v>
      </c>
      <c r="D591" s="1">
        <v>1283.839966</v>
      </c>
      <c r="E591" s="1">
        <v>1211.8900149999999</v>
      </c>
      <c r="F591" s="1">
        <v>1238.329956</v>
      </c>
      <c r="G591" s="33">
        <f>IFERROR(IF(SPX[[#This Row],[Date]]=StartMonth,InvtTime*12,IF(G590&gt;0,G590-1,0)),0)</f>
        <v>0</v>
      </c>
      <c r="H591" s="34">
        <f>IF(SPX[[#This Row],[Count]]&gt;0,ROUND(AmountPerYear/12,2),0)</f>
        <v>0</v>
      </c>
      <c r="I591" s="1">
        <f>SPX[[#This Row],[Invested]]/SPX[[#This Row],[Close]]</f>
        <v>0</v>
      </c>
      <c r="J591" s="1">
        <f>SUM(I$2:I591)</f>
        <v>14.901419792548458</v>
      </c>
      <c r="K591" s="32">
        <f>+SPX[[#This Row],[Cumulated Shares]]*SPX[[#This Row],[Close]]</f>
        <v>18452.874516044063</v>
      </c>
      <c r="L591" s="33">
        <f>IF(SPX[[#This Row],[Current Value]]&gt;0,1,0)</f>
        <v>1</v>
      </c>
      <c r="M591" s="34">
        <f ca="1">IFERROR(SPX[[#This Row],[Invested]]+OFFSET(SPX[[#This Row],[Invested]],-1,,,6),0)</f>
        <v>6000</v>
      </c>
    </row>
    <row r="592" spans="1:13" x14ac:dyDescent="0.25">
      <c r="A592" t="s">
        <v>6</v>
      </c>
      <c r="B592" s="37">
        <v>36220</v>
      </c>
      <c r="C592" s="1">
        <v>1238.329956</v>
      </c>
      <c r="D592" s="1">
        <v>1323.8199460000001</v>
      </c>
      <c r="E592" s="1">
        <v>1216.030029</v>
      </c>
      <c r="F592" s="1">
        <v>1286.369995</v>
      </c>
      <c r="G592" s="33">
        <f>IFERROR(IF(SPX[[#This Row],[Date]]=StartMonth,InvtTime*12,IF(G591&gt;0,G591-1,0)),0)</f>
        <v>0</v>
      </c>
      <c r="H592" s="34">
        <f>IF(SPX[[#This Row],[Count]]&gt;0,ROUND(AmountPerYear/12,2),0)</f>
        <v>0</v>
      </c>
      <c r="I592" s="1">
        <f>SPX[[#This Row],[Invested]]/SPX[[#This Row],[Close]]</f>
        <v>0</v>
      </c>
      <c r="J592" s="1">
        <f>SUM(I$2:I592)</f>
        <v>14.901419792548458</v>
      </c>
      <c r="K592" s="32">
        <f>+SPX[[#This Row],[Cumulated Shares]]*SPX[[#This Row],[Close]]</f>
        <v>19168.739304033461</v>
      </c>
      <c r="L592" s="33">
        <f>IF(SPX[[#This Row],[Current Value]]&gt;0,1,0)</f>
        <v>1</v>
      </c>
      <c r="M592" s="34">
        <f ca="1">IFERROR(SPX[[#This Row],[Invested]]+OFFSET(SPX[[#This Row],[Invested]],-1,,,6),0)</f>
        <v>6000</v>
      </c>
    </row>
    <row r="593" spans="1:13" x14ac:dyDescent="0.25">
      <c r="A593" t="s">
        <v>6</v>
      </c>
      <c r="B593" s="37">
        <v>36251</v>
      </c>
      <c r="C593" s="1">
        <v>1286.369995</v>
      </c>
      <c r="D593" s="1">
        <v>1371.5600589999999</v>
      </c>
      <c r="E593" s="1">
        <v>1282.5600589999999</v>
      </c>
      <c r="F593" s="1">
        <v>1335.1800539999999</v>
      </c>
      <c r="G593" s="33">
        <f>IFERROR(IF(SPX[[#This Row],[Date]]=StartMonth,InvtTime*12,IF(G592&gt;0,G592-1,0)),0)</f>
        <v>0</v>
      </c>
      <c r="H593" s="34">
        <f>IF(SPX[[#This Row],[Count]]&gt;0,ROUND(AmountPerYear/12,2),0)</f>
        <v>0</v>
      </c>
      <c r="I593" s="1">
        <f>SPX[[#This Row],[Invested]]/SPX[[#This Row],[Close]]</f>
        <v>0</v>
      </c>
      <c r="J593" s="1">
        <f>SUM(I$2:I593)</f>
        <v>14.901419792548458</v>
      </c>
      <c r="K593" s="32">
        <f>+SPX[[#This Row],[Cumulated Shares]]*SPX[[#This Row],[Close]]</f>
        <v>19896.078483291516</v>
      </c>
      <c r="L593" s="33">
        <f>IF(SPX[[#This Row],[Current Value]]&gt;0,1,0)</f>
        <v>1</v>
      </c>
      <c r="M593" s="34">
        <f ca="1">IFERROR(SPX[[#This Row],[Invested]]+OFFSET(SPX[[#This Row],[Invested]],-1,,,6),0)</f>
        <v>6000</v>
      </c>
    </row>
    <row r="594" spans="1:13" x14ac:dyDescent="0.25">
      <c r="A594" t="s">
        <v>6</v>
      </c>
      <c r="B594" s="37">
        <v>36281</v>
      </c>
      <c r="C594" s="1">
        <v>1335.1800539999999</v>
      </c>
      <c r="D594" s="1">
        <v>1375.9799800000001</v>
      </c>
      <c r="E594" s="1">
        <v>1277.3100589999999</v>
      </c>
      <c r="F594" s="1">
        <v>1301.839966</v>
      </c>
      <c r="G594" s="33">
        <f>IFERROR(IF(SPX[[#This Row],[Date]]=StartMonth,InvtTime*12,IF(G593&gt;0,G593-1,0)),0)</f>
        <v>0</v>
      </c>
      <c r="H594" s="34">
        <f>IF(SPX[[#This Row],[Count]]&gt;0,ROUND(AmountPerYear/12,2),0)</f>
        <v>0</v>
      </c>
      <c r="I594" s="1">
        <f>SPX[[#This Row],[Invested]]/SPX[[#This Row],[Close]]</f>
        <v>0</v>
      </c>
      <c r="J594" s="1">
        <f>SUM(I$2:I594)</f>
        <v>14.901419792548458</v>
      </c>
      <c r="K594" s="32">
        <f>+SPX[[#This Row],[Cumulated Shares]]*SPX[[#This Row],[Close]]</f>
        <v>19399.26383608301</v>
      </c>
      <c r="L594" s="33">
        <f>IF(SPX[[#This Row],[Current Value]]&gt;0,1,0)</f>
        <v>1</v>
      </c>
      <c r="M594" s="34">
        <f ca="1">IFERROR(SPX[[#This Row],[Invested]]+OFFSET(SPX[[#This Row],[Invested]],-1,,,6),0)</f>
        <v>6000</v>
      </c>
    </row>
    <row r="595" spans="1:13" x14ac:dyDescent="0.25">
      <c r="A595" t="s">
        <v>6</v>
      </c>
      <c r="B595" s="37">
        <v>36312</v>
      </c>
      <c r="C595" s="1">
        <v>1301.839966</v>
      </c>
      <c r="D595" s="1">
        <v>1372.9300539999999</v>
      </c>
      <c r="E595" s="1">
        <v>1277.469971</v>
      </c>
      <c r="F595" s="1">
        <v>1372.709961</v>
      </c>
      <c r="G595" s="33">
        <f>IFERROR(IF(SPX[[#This Row],[Date]]=StartMonth,InvtTime*12,IF(G594&gt;0,G594-1,0)),0)</f>
        <v>0</v>
      </c>
      <c r="H595" s="34">
        <f>IF(SPX[[#This Row],[Count]]&gt;0,ROUND(AmountPerYear/12,2),0)</f>
        <v>0</v>
      </c>
      <c r="I595" s="1">
        <f>SPX[[#This Row],[Invested]]/SPX[[#This Row],[Close]]</f>
        <v>0</v>
      </c>
      <c r="J595" s="1">
        <f>SUM(I$2:I595)</f>
        <v>14.901419792548458</v>
      </c>
      <c r="K595" s="32">
        <f>+SPX[[#This Row],[Cumulated Shares]]*SPX[[#This Row],[Close]]</f>
        <v>20455.327382273823</v>
      </c>
      <c r="L595" s="33">
        <f>IF(SPX[[#This Row],[Current Value]]&gt;0,1,0)</f>
        <v>1</v>
      </c>
      <c r="M595" s="34">
        <f ca="1">IFERROR(SPX[[#This Row],[Invested]]+OFFSET(SPX[[#This Row],[Invested]],-1,,,6),0)</f>
        <v>6000</v>
      </c>
    </row>
    <row r="596" spans="1:13" x14ac:dyDescent="0.25">
      <c r="A596" t="s">
        <v>6</v>
      </c>
      <c r="B596" s="37">
        <v>36342</v>
      </c>
      <c r="C596" s="1">
        <v>1372.709961</v>
      </c>
      <c r="D596" s="1">
        <v>1420.329956</v>
      </c>
      <c r="E596" s="1">
        <v>1328.48999</v>
      </c>
      <c r="F596" s="1">
        <v>1328.719971</v>
      </c>
      <c r="G596" s="33">
        <f>IFERROR(IF(SPX[[#This Row],[Date]]=StartMonth,InvtTime*12,IF(G595&gt;0,G595-1,0)),0)</f>
        <v>0</v>
      </c>
      <c r="H596" s="34">
        <f>IF(SPX[[#This Row],[Count]]&gt;0,ROUND(AmountPerYear/12,2),0)</f>
        <v>0</v>
      </c>
      <c r="I596" s="1">
        <f>SPX[[#This Row],[Invested]]/SPX[[#This Row],[Close]]</f>
        <v>0</v>
      </c>
      <c r="J596" s="1">
        <f>SUM(I$2:I596)</f>
        <v>14.901419792548458</v>
      </c>
      <c r="K596" s="32">
        <f>+SPX[[#This Row],[Cumulated Shares]]*SPX[[#This Row],[Close]]</f>
        <v>19799.814074613812</v>
      </c>
      <c r="L596" s="33">
        <f>IF(SPX[[#This Row],[Current Value]]&gt;0,1,0)</f>
        <v>1</v>
      </c>
      <c r="M596" s="34">
        <f ca="1">IFERROR(SPX[[#This Row],[Invested]]+OFFSET(SPX[[#This Row],[Invested]],-1,,,6),0)</f>
        <v>6000</v>
      </c>
    </row>
    <row r="597" spans="1:13" x14ac:dyDescent="0.25">
      <c r="A597" t="s">
        <v>6</v>
      </c>
      <c r="B597" s="37">
        <v>36373</v>
      </c>
      <c r="C597" s="1">
        <v>1328.719971</v>
      </c>
      <c r="D597" s="1">
        <v>1382.839966</v>
      </c>
      <c r="E597" s="1">
        <v>1267.7299800000001</v>
      </c>
      <c r="F597" s="1">
        <v>1320.410034</v>
      </c>
      <c r="G597" s="33">
        <f>IFERROR(IF(SPX[[#This Row],[Date]]=StartMonth,InvtTime*12,IF(G596&gt;0,G596-1,0)),0)</f>
        <v>0</v>
      </c>
      <c r="H597" s="34">
        <f>IF(SPX[[#This Row],[Count]]&gt;0,ROUND(AmountPerYear/12,2),0)</f>
        <v>0</v>
      </c>
      <c r="I597" s="1">
        <f>SPX[[#This Row],[Invested]]/SPX[[#This Row],[Close]]</f>
        <v>0</v>
      </c>
      <c r="J597" s="1">
        <f>SUM(I$2:I597)</f>
        <v>14.901419792548458</v>
      </c>
      <c r="K597" s="32">
        <f>+SPX[[#This Row],[Cumulated Shares]]*SPX[[#This Row],[Close]]</f>
        <v>19675.984214927183</v>
      </c>
      <c r="L597" s="33">
        <f>IF(SPX[[#This Row],[Current Value]]&gt;0,1,0)</f>
        <v>1</v>
      </c>
      <c r="M597" s="34">
        <f ca="1">IFERROR(SPX[[#This Row],[Invested]]+OFFSET(SPX[[#This Row],[Invested]],-1,,,6),0)</f>
        <v>6000</v>
      </c>
    </row>
    <row r="598" spans="1:13" x14ac:dyDescent="0.25">
      <c r="A598" t="s">
        <v>6</v>
      </c>
      <c r="B598" s="37">
        <v>36404</v>
      </c>
      <c r="C598" s="1">
        <v>1320.410034</v>
      </c>
      <c r="D598" s="1">
        <v>1361.3900149999999</v>
      </c>
      <c r="E598" s="1">
        <v>1256.26001</v>
      </c>
      <c r="F598" s="1">
        <v>1282.709961</v>
      </c>
      <c r="G598" s="33">
        <f>IFERROR(IF(SPX[[#This Row],[Date]]=StartMonth,InvtTime*12,IF(G597&gt;0,G597-1,0)),0)</f>
        <v>0</v>
      </c>
      <c r="H598" s="34">
        <f>IF(SPX[[#This Row],[Count]]&gt;0,ROUND(AmountPerYear/12,2),0)</f>
        <v>0</v>
      </c>
      <c r="I598" s="1">
        <f>SPX[[#This Row],[Invested]]/SPX[[#This Row],[Close]]</f>
        <v>0</v>
      </c>
      <c r="J598" s="1">
        <f>SUM(I$2:I598)</f>
        <v>14.901419792548458</v>
      </c>
      <c r="K598" s="32">
        <f>+SPX[[#This Row],[Cumulated Shares]]*SPX[[#This Row],[Close]]</f>
        <v>19114.199600944459</v>
      </c>
      <c r="L598" s="33">
        <f>IF(SPX[[#This Row],[Current Value]]&gt;0,1,0)</f>
        <v>1</v>
      </c>
      <c r="M598" s="34">
        <f ca="1">IFERROR(SPX[[#This Row],[Invested]]+OFFSET(SPX[[#This Row],[Invested]],-1,,,6),0)</f>
        <v>6000</v>
      </c>
    </row>
    <row r="599" spans="1:13" x14ac:dyDescent="0.25">
      <c r="A599" t="s">
        <v>6</v>
      </c>
      <c r="B599" s="37">
        <v>36434</v>
      </c>
      <c r="C599" s="1">
        <v>1282.709961</v>
      </c>
      <c r="D599" s="1">
        <v>1373.170044</v>
      </c>
      <c r="E599" s="1">
        <v>1233.6999510000001</v>
      </c>
      <c r="F599" s="1">
        <v>1362.9300539999999</v>
      </c>
      <c r="G599" s="33">
        <f>IFERROR(IF(SPX[[#This Row],[Date]]=StartMonth,InvtTime*12,IF(G598&gt;0,G598-1,0)),0)</f>
        <v>0</v>
      </c>
      <c r="H599" s="34">
        <f>IF(SPX[[#This Row],[Count]]&gt;0,ROUND(AmountPerYear/12,2),0)</f>
        <v>0</v>
      </c>
      <c r="I599" s="1">
        <f>SPX[[#This Row],[Invested]]/SPX[[#This Row],[Close]]</f>
        <v>0</v>
      </c>
      <c r="J599" s="1">
        <f>SUM(I$2:I599)</f>
        <v>14.901419792548458</v>
      </c>
      <c r="K599" s="32">
        <f>+SPX[[#This Row],[Cumulated Shares]]*SPX[[#This Row],[Close]]</f>
        <v>20309.592882534736</v>
      </c>
      <c r="L599" s="33">
        <f>IF(SPX[[#This Row],[Current Value]]&gt;0,1,0)</f>
        <v>1</v>
      </c>
      <c r="M599" s="34">
        <f ca="1">IFERROR(SPX[[#This Row],[Invested]]+OFFSET(SPX[[#This Row],[Invested]],-1,,,6),0)</f>
        <v>6000</v>
      </c>
    </row>
    <row r="600" spans="1:13" x14ac:dyDescent="0.25">
      <c r="A600" t="s">
        <v>6</v>
      </c>
      <c r="B600" s="37">
        <v>36465</v>
      </c>
      <c r="C600" s="1">
        <v>1362.9300539999999</v>
      </c>
      <c r="D600" s="1">
        <v>1425.3100589999999</v>
      </c>
      <c r="E600" s="1">
        <v>1346.410034</v>
      </c>
      <c r="F600" s="1">
        <v>1388.910034</v>
      </c>
      <c r="G600" s="33">
        <f>IFERROR(IF(SPX[[#This Row],[Date]]=StartMonth,InvtTime*12,IF(G599&gt;0,G599-1,0)),0)</f>
        <v>0</v>
      </c>
      <c r="H600" s="34">
        <f>IF(SPX[[#This Row],[Count]]&gt;0,ROUND(AmountPerYear/12,2),0)</f>
        <v>0</v>
      </c>
      <c r="I600" s="1">
        <f>SPX[[#This Row],[Invested]]/SPX[[#This Row],[Close]]</f>
        <v>0</v>
      </c>
      <c r="J600" s="1">
        <f>SUM(I$2:I600)</f>
        <v>14.901419792548458</v>
      </c>
      <c r="K600" s="32">
        <f>+SPX[[#This Row],[Cumulated Shares]]*SPX[[#This Row],[Close]]</f>
        <v>20696.73147071675</v>
      </c>
      <c r="L600" s="33">
        <f>IF(SPX[[#This Row],[Current Value]]&gt;0,1,0)</f>
        <v>1</v>
      </c>
      <c r="M600" s="34">
        <f ca="1">IFERROR(SPX[[#This Row],[Invested]]+OFFSET(SPX[[#This Row],[Invested]],-1,,,6),0)</f>
        <v>6000</v>
      </c>
    </row>
    <row r="601" spans="1:13" x14ac:dyDescent="0.25">
      <c r="A601" t="s">
        <v>6</v>
      </c>
      <c r="B601" s="37">
        <v>36495</v>
      </c>
      <c r="C601" s="1">
        <v>1388.910034</v>
      </c>
      <c r="D601" s="1">
        <v>1473.099976</v>
      </c>
      <c r="E601" s="1">
        <v>1387.380005</v>
      </c>
      <c r="F601" s="1">
        <v>1469.25</v>
      </c>
      <c r="G601" s="33">
        <f>IFERROR(IF(SPX[[#This Row],[Date]]=StartMonth,InvtTime*12,IF(G600&gt;0,G600-1,0)),0)</f>
        <v>0</v>
      </c>
      <c r="H601" s="34">
        <f>IF(SPX[[#This Row],[Count]]&gt;0,ROUND(AmountPerYear/12,2),0)</f>
        <v>0</v>
      </c>
      <c r="I601" s="1">
        <f>SPX[[#This Row],[Invested]]/SPX[[#This Row],[Close]]</f>
        <v>0</v>
      </c>
      <c r="J601" s="1">
        <f>SUM(I$2:I601)</f>
        <v>14.901419792548458</v>
      </c>
      <c r="K601" s="32">
        <f>+SPX[[#This Row],[Cumulated Shares]]*SPX[[#This Row],[Close]]</f>
        <v>21893.91103020182</v>
      </c>
      <c r="L601" s="33">
        <f>IF(SPX[[#This Row],[Current Value]]&gt;0,1,0)</f>
        <v>1</v>
      </c>
      <c r="M601" s="34">
        <f ca="1">IFERROR(SPX[[#This Row],[Invested]]+OFFSET(SPX[[#This Row],[Invested]],-1,,,6),0)</f>
        <v>6000</v>
      </c>
    </row>
    <row r="602" spans="1:13" x14ac:dyDescent="0.25">
      <c r="A602" t="s">
        <v>6</v>
      </c>
      <c r="B602" s="37">
        <v>36526</v>
      </c>
      <c r="C602" s="1">
        <v>1469.25</v>
      </c>
      <c r="D602" s="1">
        <v>1478</v>
      </c>
      <c r="E602" s="1">
        <v>1350.1400149999999</v>
      </c>
      <c r="F602" s="1">
        <v>1394.459961</v>
      </c>
      <c r="G602" s="33">
        <f>IFERROR(IF(SPX[[#This Row],[Date]]=StartMonth,InvtTime*12,IF(G601&gt;0,G601-1,0)),0)</f>
        <v>0</v>
      </c>
      <c r="H602" s="34">
        <f>IF(SPX[[#This Row],[Count]]&gt;0,ROUND(AmountPerYear/12,2),0)</f>
        <v>0</v>
      </c>
      <c r="I602" s="1">
        <f>SPX[[#This Row],[Invested]]/SPX[[#This Row],[Close]]</f>
        <v>0</v>
      </c>
      <c r="J602" s="1">
        <f>SUM(I$2:I602)</f>
        <v>14.901419792548458</v>
      </c>
      <c r="K602" s="32">
        <f>+SPX[[#This Row],[Cumulated Shares]]*SPX[[#This Row],[Close]]</f>
        <v>20779.433262761751</v>
      </c>
      <c r="L602" s="33">
        <f>IF(SPX[[#This Row],[Current Value]]&gt;0,1,0)</f>
        <v>1</v>
      </c>
      <c r="M602" s="34">
        <f ca="1">IFERROR(SPX[[#This Row],[Invested]]+OFFSET(SPX[[#This Row],[Invested]],-1,,,6),0)</f>
        <v>6000</v>
      </c>
    </row>
    <row r="603" spans="1:13" x14ac:dyDescent="0.25">
      <c r="A603" t="s">
        <v>6</v>
      </c>
      <c r="B603" s="37">
        <v>36557</v>
      </c>
      <c r="C603" s="1">
        <v>1394.459961</v>
      </c>
      <c r="D603" s="1">
        <v>1444.5500489999999</v>
      </c>
      <c r="E603" s="1">
        <v>1325.0699460000001</v>
      </c>
      <c r="F603" s="1">
        <v>1366.420044</v>
      </c>
      <c r="G603" s="33">
        <f>IFERROR(IF(SPX[[#This Row],[Date]]=StartMonth,InvtTime*12,IF(G602&gt;0,G602-1,0)),0)</f>
        <v>0</v>
      </c>
      <c r="H603" s="34">
        <f>IF(SPX[[#This Row],[Count]]&gt;0,ROUND(AmountPerYear/12,2),0)</f>
        <v>0</v>
      </c>
      <c r="I603" s="1">
        <f>SPX[[#This Row],[Invested]]/SPX[[#This Row],[Close]]</f>
        <v>0</v>
      </c>
      <c r="J603" s="1">
        <f>SUM(I$2:I603)</f>
        <v>14.901419792548458</v>
      </c>
      <c r="K603" s="32">
        <f>+SPX[[#This Row],[Cumulated Shares]]*SPX[[#This Row],[Close]]</f>
        <v>20361.598688596532</v>
      </c>
      <c r="L603" s="33">
        <f>IF(SPX[[#This Row],[Current Value]]&gt;0,1,0)</f>
        <v>1</v>
      </c>
      <c r="M603" s="34">
        <f ca="1">IFERROR(SPX[[#This Row],[Invested]]+OFFSET(SPX[[#This Row],[Invested]],-1,,,6),0)</f>
        <v>6000</v>
      </c>
    </row>
    <row r="604" spans="1:13" x14ac:dyDescent="0.25">
      <c r="A604" t="s">
        <v>6</v>
      </c>
      <c r="B604" s="37">
        <v>36586</v>
      </c>
      <c r="C604" s="1">
        <v>1366.420044</v>
      </c>
      <c r="D604" s="1">
        <v>1552.869995</v>
      </c>
      <c r="E604" s="1">
        <v>1346.619995</v>
      </c>
      <c r="F604" s="1">
        <v>1498.579956</v>
      </c>
      <c r="G604" s="33">
        <f>IFERROR(IF(SPX[[#This Row],[Date]]=StartMonth,InvtTime*12,IF(G603&gt;0,G603-1,0)),0)</f>
        <v>0</v>
      </c>
      <c r="H604" s="34">
        <f>IF(SPX[[#This Row],[Count]]&gt;0,ROUND(AmountPerYear/12,2),0)</f>
        <v>0</v>
      </c>
      <c r="I604" s="1">
        <f>SPX[[#This Row],[Invested]]/SPX[[#This Row],[Close]]</f>
        <v>0</v>
      </c>
      <c r="J604" s="1">
        <f>SUM(I$2:I604)</f>
        <v>14.901419792548458</v>
      </c>
      <c r="K604" s="32">
        <f>+SPX[[#This Row],[Cumulated Shares]]*SPX[[#This Row],[Close]]</f>
        <v>22330.969017054798</v>
      </c>
      <c r="L604" s="33">
        <f>IF(SPX[[#This Row],[Current Value]]&gt;0,1,0)</f>
        <v>1</v>
      </c>
      <c r="M604" s="34">
        <f ca="1">IFERROR(SPX[[#This Row],[Invested]]+OFFSET(SPX[[#This Row],[Invested]],-1,,,6),0)</f>
        <v>6000</v>
      </c>
    </row>
    <row r="605" spans="1:13" x14ac:dyDescent="0.25">
      <c r="A605" t="s">
        <v>6</v>
      </c>
      <c r="B605" s="37">
        <v>36617</v>
      </c>
      <c r="C605" s="1">
        <v>1498.579956</v>
      </c>
      <c r="D605" s="1">
        <v>1527.1899410000001</v>
      </c>
      <c r="E605" s="1">
        <v>1339.400024</v>
      </c>
      <c r="F605" s="1">
        <v>1452.4300539999999</v>
      </c>
      <c r="G605" s="33">
        <f>IFERROR(IF(SPX[[#This Row],[Date]]=StartMonth,InvtTime*12,IF(G604&gt;0,G604-1,0)),0)</f>
        <v>0</v>
      </c>
      <c r="H605" s="34">
        <f>IF(SPX[[#This Row],[Count]]&gt;0,ROUND(AmountPerYear/12,2),0)</f>
        <v>0</v>
      </c>
      <c r="I605" s="1">
        <f>SPX[[#This Row],[Invested]]/SPX[[#This Row],[Close]]</f>
        <v>0</v>
      </c>
      <c r="J605" s="1">
        <f>SUM(I$2:I605)</f>
        <v>14.901419792548458</v>
      </c>
      <c r="K605" s="32">
        <f>+SPX[[#This Row],[Cumulated Shares]]*SPX[[#This Row],[Close]]</f>
        <v>21643.269953967825</v>
      </c>
      <c r="L605" s="33">
        <f>IF(SPX[[#This Row],[Current Value]]&gt;0,1,0)</f>
        <v>1</v>
      </c>
      <c r="M605" s="34">
        <f ca="1">IFERROR(SPX[[#This Row],[Invested]]+OFFSET(SPX[[#This Row],[Invested]],-1,,,6),0)</f>
        <v>6000</v>
      </c>
    </row>
    <row r="606" spans="1:13" x14ac:dyDescent="0.25">
      <c r="A606" t="s">
        <v>6</v>
      </c>
      <c r="B606" s="37">
        <v>36647</v>
      </c>
      <c r="C606" s="1">
        <v>1452.4300539999999</v>
      </c>
      <c r="D606" s="1">
        <v>1481.51001</v>
      </c>
      <c r="E606" s="1">
        <v>1361.089966</v>
      </c>
      <c r="F606" s="1">
        <v>1420.599976</v>
      </c>
      <c r="G606" s="33">
        <f>IFERROR(IF(SPX[[#This Row],[Date]]=StartMonth,InvtTime*12,IF(G605&gt;0,G605-1,0)),0)</f>
        <v>0</v>
      </c>
      <c r="H606" s="34">
        <f>IF(SPX[[#This Row],[Count]]&gt;0,ROUND(AmountPerYear/12,2),0)</f>
        <v>0</v>
      </c>
      <c r="I606" s="1">
        <f>SPX[[#This Row],[Invested]]/SPX[[#This Row],[Close]]</f>
        <v>0</v>
      </c>
      <c r="J606" s="1">
        <f>SUM(I$2:I606)</f>
        <v>14.901419792548458</v>
      </c>
      <c r="K606" s="32">
        <f>+SPX[[#This Row],[Cumulated Shares]]*SPX[[#This Row],[Close]]</f>
        <v>21168.956599660265</v>
      </c>
      <c r="L606" s="33">
        <f>IF(SPX[[#This Row],[Current Value]]&gt;0,1,0)</f>
        <v>1</v>
      </c>
      <c r="M606" s="34">
        <f ca="1">IFERROR(SPX[[#This Row],[Invested]]+OFFSET(SPX[[#This Row],[Invested]],-1,,,6),0)</f>
        <v>6000</v>
      </c>
    </row>
    <row r="607" spans="1:13" x14ac:dyDescent="0.25">
      <c r="A607" t="s">
        <v>6</v>
      </c>
      <c r="B607" s="37">
        <v>36678</v>
      </c>
      <c r="C607" s="1">
        <v>1420.599976</v>
      </c>
      <c r="D607" s="1">
        <v>1488.9300539999999</v>
      </c>
      <c r="E607" s="1">
        <v>1420.599976</v>
      </c>
      <c r="F607" s="1">
        <v>1454.599976</v>
      </c>
      <c r="G607" s="33">
        <f>IFERROR(IF(SPX[[#This Row],[Date]]=StartMonth,InvtTime*12,IF(G606&gt;0,G606-1,0)),0)</f>
        <v>0</v>
      </c>
      <c r="H607" s="34">
        <f>IF(SPX[[#This Row],[Count]]&gt;0,ROUND(AmountPerYear/12,2),0)</f>
        <v>0</v>
      </c>
      <c r="I607" s="1">
        <f>SPX[[#This Row],[Invested]]/SPX[[#This Row],[Close]]</f>
        <v>0</v>
      </c>
      <c r="J607" s="1">
        <f>SUM(I$2:I607)</f>
        <v>14.901419792548458</v>
      </c>
      <c r="K607" s="32">
        <f>+SPX[[#This Row],[Cumulated Shares]]*SPX[[#This Row],[Close]]</f>
        <v>21675.604872606909</v>
      </c>
      <c r="L607" s="33">
        <f>IF(SPX[[#This Row],[Current Value]]&gt;0,1,0)</f>
        <v>1</v>
      </c>
      <c r="M607" s="34">
        <f ca="1">IFERROR(SPX[[#This Row],[Invested]]+OFFSET(SPX[[#This Row],[Invested]],-1,,,6),0)</f>
        <v>6000</v>
      </c>
    </row>
    <row r="608" spans="1:13" x14ac:dyDescent="0.25">
      <c r="A608" t="s">
        <v>6</v>
      </c>
      <c r="B608" s="37">
        <v>36708</v>
      </c>
      <c r="C608" s="1">
        <v>1454.599976</v>
      </c>
      <c r="D608" s="1">
        <v>1517.3199460000001</v>
      </c>
      <c r="E608" s="1">
        <v>1413.8900149999999</v>
      </c>
      <c r="F608" s="1">
        <v>1430.829956</v>
      </c>
      <c r="G608" s="33">
        <f>IFERROR(IF(SPX[[#This Row],[Date]]=StartMonth,InvtTime*12,IF(G607&gt;0,G607-1,0)),0)</f>
        <v>0</v>
      </c>
      <c r="H608" s="34">
        <f>IF(SPX[[#This Row],[Count]]&gt;0,ROUND(AmountPerYear/12,2),0)</f>
        <v>0</v>
      </c>
      <c r="I608" s="1">
        <f>SPX[[#This Row],[Invested]]/SPX[[#This Row],[Close]]</f>
        <v>0</v>
      </c>
      <c r="J608" s="1">
        <f>SUM(I$2:I608)</f>
        <v>14.901419792548458</v>
      </c>
      <c r="K608" s="32">
        <f>+SPX[[#This Row],[Cumulated Shares]]*SPX[[#This Row],[Close]]</f>
        <v>21321.397826109638</v>
      </c>
      <c r="L608" s="33">
        <f>IF(SPX[[#This Row],[Current Value]]&gt;0,1,0)</f>
        <v>1</v>
      </c>
      <c r="M608" s="34">
        <f ca="1">IFERROR(SPX[[#This Row],[Invested]]+OFFSET(SPX[[#This Row],[Invested]],-1,,,6),0)</f>
        <v>6000</v>
      </c>
    </row>
    <row r="609" spans="1:13" x14ac:dyDescent="0.25">
      <c r="A609" t="s">
        <v>6</v>
      </c>
      <c r="B609" s="37">
        <v>36739</v>
      </c>
      <c r="C609" s="1">
        <v>1430.829956</v>
      </c>
      <c r="D609" s="1">
        <v>1525.209961</v>
      </c>
      <c r="E609" s="1">
        <v>1425.4300539999999</v>
      </c>
      <c r="F609" s="1">
        <v>1517.6800539999999</v>
      </c>
      <c r="G609" s="33">
        <f>IFERROR(IF(SPX[[#This Row],[Date]]=StartMonth,InvtTime*12,IF(G608&gt;0,G608-1,0)),0)</f>
        <v>0</v>
      </c>
      <c r="H609" s="34">
        <f>IF(SPX[[#This Row],[Count]]&gt;0,ROUND(AmountPerYear/12,2),0)</f>
        <v>0</v>
      </c>
      <c r="I609" s="1">
        <f>SPX[[#This Row],[Invested]]/SPX[[#This Row],[Close]]</f>
        <v>0</v>
      </c>
      <c r="J609" s="1">
        <f>SUM(I$2:I609)</f>
        <v>14.901419792548458</v>
      </c>
      <c r="K609" s="32">
        <f>+SPX[[#This Row],[Cumulated Shares]]*SPX[[#This Row],[Close]]</f>
        <v>22615.587595431611</v>
      </c>
      <c r="L609" s="33">
        <f>IF(SPX[[#This Row],[Current Value]]&gt;0,1,0)</f>
        <v>1</v>
      </c>
      <c r="M609" s="34">
        <f ca="1">IFERROR(SPX[[#This Row],[Invested]]+OFFSET(SPX[[#This Row],[Invested]],-1,,,6),0)</f>
        <v>6000</v>
      </c>
    </row>
    <row r="610" spans="1:13" x14ac:dyDescent="0.25">
      <c r="A610" t="s">
        <v>6</v>
      </c>
      <c r="B610" s="37">
        <v>36770</v>
      </c>
      <c r="C610" s="1">
        <v>1517.6800539999999</v>
      </c>
      <c r="D610" s="1">
        <v>1530.089966</v>
      </c>
      <c r="E610" s="1">
        <v>1419.4399410000001</v>
      </c>
      <c r="F610" s="1">
        <v>1436.51001</v>
      </c>
      <c r="G610" s="33">
        <f>IFERROR(IF(SPX[[#This Row],[Date]]=StartMonth,InvtTime*12,IF(G609&gt;0,G609-1,0)),0)</f>
        <v>0</v>
      </c>
      <c r="H610" s="34">
        <f>IF(SPX[[#This Row],[Count]]&gt;0,ROUND(AmountPerYear/12,2),0)</f>
        <v>0</v>
      </c>
      <c r="I610" s="1">
        <f>SPX[[#This Row],[Invested]]/SPX[[#This Row],[Close]]</f>
        <v>0</v>
      </c>
      <c r="J610" s="1">
        <f>SUM(I$2:I610)</f>
        <v>14.901419792548458</v>
      </c>
      <c r="K610" s="32">
        <f>+SPX[[#This Row],[Cumulated Shares]]*SPX[[#This Row],[Close]]</f>
        <v>21406.038695207983</v>
      </c>
      <c r="L610" s="33">
        <f>IF(SPX[[#This Row],[Current Value]]&gt;0,1,0)</f>
        <v>1</v>
      </c>
      <c r="M610" s="34">
        <f ca="1">IFERROR(SPX[[#This Row],[Invested]]+OFFSET(SPX[[#This Row],[Invested]],-1,,,6),0)</f>
        <v>6000</v>
      </c>
    </row>
    <row r="611" spans="1:13" x14ac:dyDescent="0.25">
      <c r="A611" t="s">
        <v>6</v>
      </c>
      <c r="B611" s="37">
        <v>36800</v>
      </c>
      <c r="C611" s="1">
        <v>1436.5200199999999</v>
      </c>
      <c r="D611" s="1">
        <v>1454.8199460000001</v>
      </c>
      <c r="E611" s="1">
        <v>1305.790039</v>
      </c>
      <c r="F611" s="1">
        <v>1429.400024</v>
      </c>
      <c r="G611" s="33">
        <f>IFERROR(IF(SPX[[#This Row],[Date]]=StartMonth,InvtTime*12,IF(G610&gt;0,G610-1,0)),0)</f>
        <v>0</v>
      </c>
      <c r="H611" s="34">
        <f>IF(SPX[[#This Row],[Count]]&gt;0,ROUND(AmountPerYear/12,2),0)</f>
        <v>0</v>
      </c>
      <c r="I611" s="1">
        <f>SPX[[#This Row],[Invested]]/SPX[[#This Row],[Close]]</f>
        <v>0</v>
      </c>
      <c r="J611" s="1">
        <f>SUM(I$2:I611)</f>
        <v>14.901419792548458</v>
      </c>
      <c r="K611" s="32">
        <f>+SPX[[#This Row],[Cumulated Shares]]*SPX[[#This Row],[Close]]</f>
        <v>21300.089809102839</v>
      </c>
      <c r="L611" s="33">
        <f>IF(SPX[[#This Row],[Current Value]]&gt;0,1,0)</f>
        <v>1</v>
      </c>
      <c r="M611" s="34">
        <f ca="1">IFERROR(SPX[[#This Row],[Invested]]+OFFSET(SPX[[#This Row],[Invested]],-1,,,6),0)</f>
        <v>6000</v>
      </c>
    </row>
    <row r="612" spans="1:13" x14ac:dyDescent="0.25">
      <c r="A612" t="s">
        <v>6</v>
      </c>
      <c r="B612" s="37">
        <v>36831</v>
      </c>
      <c r="C612" s="1">
        <v>1429.400024</v>
      </c>
      <c r="D612" s="1">
        <v>1438.459961</v>
      </c>
      <c r="E612" s="1">
        <v>1294.900024</v>
      </c>
      <c r="F612" s="1">
        <v>1314.9499510000001</v>
      </c>
      <c r="G612" s="33">
        <f>IFERROR(IF(SPX[[#This Row],[Date]]=StartMonth,InvtTime*12,IF(G611&gt;0,G611-1,0)),0)</f>
        <v>0</v>
      </c>
      <c r="H612" s="34">
        <f>IF(SPX[[#This Row],[Count]]&gt;0,ROUND(AmountPerYear/12,2),0)</f>
        <v>0</v>
      </c>
      <c r="I612" s="1">
        <f>SPX[[#This Row],[Invested]]/SPX[[#This Row],[Close]]</f>
        <v>0</v>
      </c>
      <c r="J612" s="1">
        <f>SUM(I$2:I612)</f>
        <v>14.901419792548458</v>
      </c>
      <c r="K612" s="32">
        <f>+SPX[[#This Row],[Cumulated Shares]]*SPX[[#This Row],[Close]]</f>
        <v>19594.621226042025</v>
      </c>
      <c r="L612" s="33">
        <f>IF(SPX[[#This Row],[Current Value]]&gt;0,1,0)</f>
        <v>1</v>
      </c>
      <c r="M612" s="34">
        <f ca="1">IFERROR(SPX[[#This Row],[Invested]]+OFFSET(SPX[[#This Row],[Invested]],-1,,,6),0)</f>
        <v>6000</v>
      </c>
    </row>
    <row r="613" spans="1:13" x14ac:dyDescent="0.25">
      <c r="A613" t="s">
        <v>6</v>
      </c>
      <c r="B613" s="37">
        <v>36861</v>
      </c>
      <c r="C613" s="1">
        <v>1314.9499510000001</v>
      </c>
      <c r="D613" s="1">
        <v>1389.0500489999999</v>
      </c>
      <c r="E613" s="1">
        <v>1254.0699460000001</v>
      </c>
      <c r="F613" s="1">
        <v>1320.280029</v>
      </c>
      <c r="G613" s="33">
        <f>IFERROR(IF(SPX[[#This Row],[Date]]=StartMonth,InvtTime*12,IF(G612&gt;0,G612-1,0)),0)</f>
        <v>0</v>
      </c>
      <c r="H613" s="34">
        <f>IF(SPX[[#This Row],[Count]]&gt;0,ROUND(AmountPerYear/12,2),0)</f>
        <v>0</v>
      </c>
      <c r="I613" s="1">
        <f>SPX[[#This Row],[Invested]]/SPX[[#This Row],[Close]]</f>
        <v>0</v>
      </c>
      <c r="J613" s="1">
        <f>SUM(I$2:I613)</f>
        <v>14.901419792548458</v>
      </c>
      <c r="K613" s="32">
        <f>+SPX[[#This Row],[Cumulated Shares]]*SPX[[#This Row],[Close]]</f>
        <v>19674.04695584705</v>
      </c>
      <c r="L613" s="33">
        <f>IF(SPX[[#This Row],[Current Value]]&gt;0,1,0)</f>
        <v>1</v>
      </c>
      <c r="M613" s="34">
        <f ca="1">IFERROR(SPX[[#This Row],[Invested]]+OFFSET(SPX[[#This Row],[Invested]],-1,,,6),0)</f>
        <v>6000</v>
      </c>
    </row>
    <row r="614" spans="1:13" x14ac:dyDescent="0.25">
      <c r="A614" t="s">
        <v>6</v>
      </c>
      <c r="B614" s="37">
        <v>36892</v>
      </c>
      <c r="C614" s="1">
        <v>1320.280029</v>
      </c>
      <c r="D614" s="1">
        <v>1383.369995</v>
      </c>
      <c r="E614" s="1">
        <v>1274.619995</v>
      </c>
      <c r="F614" s="1">
        <v>1366.01001</v>
      </c>
      <c r="G614" s="33">
        <f>IFERROR(IF(SPX[[#This Row],[Date]]=StartMonth,InvtTime*12,IF(G613&gt;0,G613-1,0)),0)</f>
        <v>0</v>
      </c>
      <c r="H614" s="34">
        <f>IF(SPX[[#This Row],[Count]]&gt;0,ROUND(AmountPerYear/12,2),0)</f>
        <v>0</v>
      </c>
      <c r="I614" s="1">
        <f>SPX[[#This Row],[Invested]]/SPX[[#This Row],[Close]]</f>
        <v>0</v>
      </c>
      <c r="J614" s="1">
        <f>SUM(I$2:I614)</f>
        <v>14.901419792548458</v>
      </c>
      <c r="K614" s="32">
        <f>+SPX[[#This Row],[Cumulated Shares]]*SPX[[#This Row],[Close]]</f>
        <v>20355.488599833316</v>
      </c>
      <c r="L614" s="33">
        <f>IF(SPX[[#This Row],[Current Value]]&gt;0,1,0)</f>
        <v>1</v>
      </c>
      <c r="M614" s="34">
        <f ca="1">IFERROR(SPX[[#This Row],[Invested]]+OFFSET(SPX[[#This Row],[Invested]],-1,,,6),0)</f>
        <v>6000</v>
      </c>
    </row>
    <row r="615" spans="1:13" x14ac:dyDescent="0.25">
      <c r="A615" t="s">
        <v>6</v>
      </c>
      <c r="B615" s="37">
        <v>36923</v>
      </c>
      <c r="C615" s="1">
        <v>1366.01001</v>
      </c>
      <c r="D615" s="1">
        <v>1376.380005</v>
      </c>
      <c r="E615" s="1">
        <v>1215.4399410000001</v>
      </c>
      <c r="F615" s="1">
        <v>1239.9399410000001</v>
      </c>
      <c r="G615" s="33">
        <f>IFERROR(IF(SPX[[#This Row],[Date]]=StartMonth,InvtTime*12,IF(G614&gt;0,G614-1,0)),0)</f>
        <v>0</v>
      </c>
      <c r="H615" s="34">
        <f>IF(SPX[[#This Row],[Count]]&gt;0,ROUND(AmountPerYear/12,2),0)</f>
        <v>0</v>
      </c>
      <c r="I615" s="1">
        <f>SPX[[#This Row],[Invested]]/SPX[[#This Row],[Close]]</f>
        <v>0</v>
      </c>
      <c r="J615" s="1">
        <f>SUM(I$2:I615)</f>
        <v>14.901419792548458</v>
      </c>
      <c r="K615" s="32">
        <f>+SPX[[#This Row],[Cumulated Shares]]*SPX[[#This Row],[Close]]</f>
        <v>18476.86557838877</v>
      </c>
      <c r="L615" s="33">
        <f>IF(SPX[[#This Row],[Current Value]]&gt;0,1,0)</f>
        <v>1</v>
      </c>
      <c r="M615" s="34">
        <f ca="1">IFERROR(SPX[[#This Row],[Invested]]+OFFSET(SPX[[#This Row],[Invested]],-1,,,6),0)</f>
        <v>6000</v>
      </c>
    </row>
    <row r="616" spans="1:13" x14ac:dyDescent="0.25">
      <c r="A616" t="s">
        <v>6</v>
      </c>
      <c r="B616" s="37">
        <v>36951</v>
      </c>
      <c r="C616" s="1">
        <v>1239.9399410000001</v>
      </c>
      <c r="D616" s="1">
        <v>1267.420044</v>
      </c>
      <c r="E616" s="1">
        <v>1081.1899410000001</v>
      </c>
      <c r="F616" s="1">
        <v>1160.329956</v>
      </c>
      <c r="G616" s="33">
        <f>IFERROR(IF(SPX[[#This Row],[Date]]=StartMonth,InvtTime*12,IF(G615&gt;0,G615-1,0)),0)</f>
        <v>0</v>
      </c>
      <c r="H616" s="34">
        <f>IF(SPX[[#This Row],[Count]]&gt;0,ROUND(AmountPerYear/12,2),0)</f>
        <v>0</v>
      </c>
      <c r="I616" s="1">
        <f>SPX[[#This Row],[Invested]]/SPX[[#This Row],[Close]]</f>
        <v>0</v>
      </c>
      <c r="J616" s="1">
        <f>SUM(I$2:I616)</f>
        <v>14.901419792548458</v>
      </c>
      <c r="K616" s="32">
        <f>+SPX[[#This Row],[Cumulated Shares]]*SPX[[#This Row],[Close]]</f>
        <v>17290.563772225283</v>
      </c>
      <c r="L616" s="33">
        <f>IF(SPX[[#This Row],[Current Value]]&gt;0,1,0)</f>
        <v>1</v>
      </c>
      <c r="M616" s="34">
        <f ca="1">IFERROR(SPX[[#This Row],[Invested]]+OFFSET(SPX[[#This Row],[Invested]],-1,,,6),0)</f>
        <v>6000</v>
      </c>
    </row>
    <row r="617" spans="1:13" x14ac:dyDescent="0.25">
      <c r="A617" t="s">
        <v>6</v>
      </c>
      <c r="B617" s="37">
        <v>36982</v>
      </c>
      <c r="C617" s="1">
        <v>1160.329956</v>
      </c>
      <c r="D617" s="1">
        <v>1269.3000489999999</v>
      </c>
      <c r="E617" s="1">
        <v>1091.98999</v>
      </c>
      <c r="F617" s="1">
        <v>1249.459961</v>
      </c>
      <c r="G617" s="33">
        <f>IFERROR(IF(SPX[[#This Row],[Date]]=StartMonth,InvtTime*12,IF(G616&gt;0,G616-1,0)),0)</f>
        <v>0</v>
      </c>
      <c r="H617" s="34">
        <f>IF(SPX[[#This Row],[Count]]&gt;0,ROUND(AmountPerYear/12,2),0)</f>
        <v>0</v>
      </c>
      <c r="I617" s="1">
        <f>SPX[[#This Row],[Invested]]/SPX[[#This Row],[Close]]</f>
        <v>0</v>
      </c>
      <c r="J617" s="1">
        <f>SUM(I$2:I617)</f>
        <v>14.901419792548458</v>
      </c>
      <c r="K617" s="32">
        <f>+SPX[[#This Row],[Cumulated Shares]]*SPX[[#This Row],[Close]]</f>
        <v>18618.727392842226</v>
      </c>
      <c r="L617" s="33">
        <f>IF(SPX[[#This Row],[Current Value]]&gt;0,1,0)</f>
        <v>1</v>
      </c>
      <c r="M617" s="34">
        <f ca="1">IFERROR(SPX[[#This Row],[Invested]]+OFFSET(SPX[[#This Row],[Invested]],-1,,,6),0)</f>
        <v>6000</v>
      </c>
    </row>
    <row r="618" spans="1:13" x14ac:dyDescent="0.25">
      <c r="A618" t="s">
        <v>6</v>
      </c>
      <c r="B618" s="37">
        <v>37012</v>
      </c>
      <c r="C618" s="1">
        <v>1249.459961</v>
      </c>
      <c r="D618" s="1">
        <v>1315.9300539999999</v>
      </c>
      <c r="E618" s="1">
        <v>1232</v>
      </c>
      <c r="F618" s="1">
        <v>1255.8199460000001</v>
      </c>
      <c r="G618" s="33">
        <f>IFERROR(IF(SPX[[#This Row],[Date]]=StartMonth,InvtTime*12,IF(G617&gt;0,G617-1,0)),0)</f>
        <v>0</v>
      </c>
      <c r="H618" s="34">
        <f>IF(SPX[[#This Row],[Count]]&gt;0,ROUND(AmountPerYear/12,2),0)</f>
        <v>0</v>
      </c>
      <c r="I618" s="1">
        <f>SPX[[#This Row],[Invested]]/SPX[[#This Row],[Close]]</f>
        <v>0</v>
      </c>
      <c r="J618" s="1">
        <f>SUM(I$2:I618)</f>
        <v>14.901419792548458</v>
      </c>
      <c r="K618" s="32">
        <f>+SPX[[#This Row],[Cumulated Shares]]*SPX[[#This Row],[Close]]</f>
        <v>18713.500199201535</v>
      </c>
      <c r="L618" s="33">
        <f>IF(SPX[[#This Row],[Current Value]]&gt;0,1,0)</f>
        <v>1</v>
      </c>
      <c r="M618" s="34">
        <f ca="1">IFERROR(SPX[[#This Row],[Invested]]+OFFSET(SPX[[#This Row],[Invested]],-1,,,6),0)</f>
        <v>6000</v>
      </c>
    </row>
    <row r="619" spans="1:13" x14ac:dyDescent="0.25">
      <c r="A619" t="s">
        <v>6</v>
      </c>
      <c r="B619" s="37">
        <v>37043</v>
      </c>
      <c r="C619" s="1">
        <v>1255.8199460000001</v>
      </c>
      <c r="D619" s="1">
        <v>1286.619995</v>
      </c>
      <c r="E619" s="1">
        <v>1203.030029</v>
      </c>
      <c r="F619" s="1">
        <v>1224.380005</v>
      </c>
      <c r="G619" s="33">
        <f>IFERROR(IF(SPX[[#This Row],[Date]]=StartMonth,InvtTime*12,IF(G618&gt;0,G618-1,0)),0)</f>
        <v>0</v>
      </c>
      <c r="H619" s="34">
        <f>IF(SPX[[#This Row],[Count]]&gt;0,ROUND(AmountPerYear/12,2),0)</f>
        <v>0</v>
      </c>
      <c r="I619" s="1">
        <f>SPX[[#This Row],[Invested]]/SPX[[#This Row],[Close]]</f>
        <v>0</v>
      </c>
      <c r="J619" s="1">
        <f>SUM(I$2:I619)</f>
        <v>14.901419792548458</v>
      </c>
      <c r="K619" s="32">
        <f>+SPX[[#This Row],[Cumulated Shares]]*SPX[[#This Row],[Close]]</f>
        <v>18245.000440107578</v>
      </c>
      <c r="L619" s="33">
        <f>IF(SPX[[#This Row],[Current Value]]&gt;0,1,0)</f>
        <v>1</v>
      </c>
      <c r="M619" s="34">
        <f ca="1">IFERROR(SPX[[#This Row],[Invested]]+OFFSET(SPX[[#This Row],[Invested]],-1,,,6),0)</f>
        <v>6000</v>
      </c>
    </row>
    <row r="620" spans="1:13" x14ac:dyDescent="0.25">
      <c r="A620" t="s">
        <v>6</v>
      </c>
      <c r="B620" s="37">
        <v>37073</v>
      </c>
      <c r="C620" s="1">
        <v>1224.420044</v>
      </c>
      <c r="D620" s="1">
        <v>1239.780029</v>
      </c>
      <c r="E620" s="1">
        <v>1165.540039</v>
      </c>
      <c r="F620" s="1">
        <v>1211.2299800000001</v>
      </c>
      <c r="G620" s="33">
        <f>IFERROR(IF(SPX[[#This Row],[Date]]=StartMonth,InvtTime*12,IF(G619&gt;0,G619-1,0)),0)</f>
        <v>0</v>
      </c>
      <c r="H620" s="34">
        <f>IF(SPX[[#This Row],[Count]]&gt;0,ROUND(AmountPerYear/12,2),0)</f>
        <v>0</v>
      </c>
      <c r="I620" s="1">
        <f>SPX[[#This Row],[Invested]]/SPX[[#This Row],[Close]]</f>
        <v>0</v>
      </c>
      <c r="J620" s="1">
        <f>SUM(I$2:I620)</f>
        <v>14.901419792548458</v>
      </c>
      <c r="K620" s="32">
        <f>+SPX[[#This Row],[Cumulated Shares]]*SPX[[#This Row],[Close]]</f>
        <v>18049.046397300073</v>
      </c>
      <c r="L620" s="33">
        <f>IF(SPX[[#This Row],[Current Value]]&gt;0,1,0)</f>
        <v>1</v>
      </c>
      <c r="M620" s="34">
        <f ca="1">IFERROR(SPX[[#This Row],[Invested]]+OFFSET(SPX[[#This Row],[Invested]],-1,,,6),0)</f>
        <v>6000</v>
      </c>
    </row>
    <row r="621" spans="1:13" x14ac:dyDescent="0.25">
      <c r="A621" t="s">
        <v>6</v>
      </c>
      <c r="B621" s="37">
        <v>37104</v>
      </c>
      <c r="C621" s="1">
        <v>1211.2299800000001</v>
      </c>
      <c r="D621" s="1">
        <v>1226.2700199999999</v>
      </c>
      <c r="E621" s="1">
        <v>1124.869995</v>
      </c>
      <c r="F621" s="1">
        <v>1133.579956</v>
      </c>
      <c r="G621" s="33">
        <f>IFERROR(IF(SPX[[#This Row],[Date]]=StartMonth,InvtTime*12,IF(G620&gt;0,G620-1,0)),0)</f>
        <v>0</v>
      </c>
      <c r="H621" s="34">
        <f>IF(SPX[[#This Row],[Count]]&gt;0,ROUND(AmountPerYear/12,2),0)</f>
        <v>0</v>
      </c>
      <c r="I621" s="1">
        <f>SPX[[#This Row],[Invested]]/SPX[[#This Row],[Close]]</f>
        <v>0</v>
      </c>
      <c r="J621" s="1">
        <f>SUM(I$2:I621)</f>
        <v>14.901419792548458</v>
      </c>
      <c r="K621" s="32">
        <f>+SPX[[#This Row],[Cumulated Shares]]*SPX[[#This Row],[Close]]</f>
        <v>16891.950792774609</v>
      </c>
      <c r="L621" s="33">
        <f>IF(SPX[[#This Row],[Current Value]]&gt;0,1,0)</f>
        <v>1</v>
      </c>
      <c r="M621" s="34">
        <f ca="1">IFERROR(SPX[[#This Row],[Invested]]+OFFSET(SPX[[#This Row],[Invested]],-1,,,6),0)</f>
        <v>6000</v>
      </c>
    </row>
    <row r="622" spans="1:13" x14ac:dyDescent="0.25">
      <c r="A622" t="s">
        <v>6</v>
      </c>
      <c r="B622" s="37">
        <v>37135</v>
      </c>
      <c r="C622" s="1">
        <v>1133.579956</v>
      </c>
      <c r="D622" s="1">
        <v>1155.400024</v>
      </c>
      <c r="E622" s="1">
        <v>944.75</v>
      </c>
      <c r="F622" s="1">
        <v>1040.9399410000001</v>
      </c>
      <c r="G622" s="33">
        <f>IFERROR(IF(SPX[[#This Row],[Date]]=StartMonth,InvtTime*12,IF(G621&gt;0,G621-1,0)),0)</f>
        <v>0</v>
      </c>
      <c r="H622" s="34">
        <f>IF(SPX[[#This Row],[Count]]&gt;0,ROUND(AmountPerYear/12,2),0)</f>
        <v>0</v>
      </c>
      <c r="I622" s="1">
        <f>SPX[[#This Row],[Invested]]/SPX[[#This Row],[Close]]</f>
        <v>0</v>
      </c>
      <c r="J622" s="1">
        <f>SUM(I$2:I622)</f>
        <v>14.901419792548458</v>
      </c>
      <c r="K622" s="32">
        <f>+SPX[[#This Row],[Cumulated Shares]]*SPX[[#This Row],[Close]]</f>
        <v>15511.483039671624</v>
      </c>
      <c r="L622" s="33">
        <f>IF(SPX[[#This Row],[Current Value]]&gt;0,1,0)</f>
        <v>1</v>
      </c>
      <c r="M622" s="34">
        <f ca="1">IFERROR(SPX[[#This Row],[Invested]]+OFFSET(SPX[[#This Row],[Invested]],-1,,,6),0)</f>
        <v>6000</v>
      </c>
    </row>
    <row r="623" spans="1:13" x14ac:dyDescent="0.25">
      <c r="A623" t="s">
        <v>6</v>
      </c>
      <c r="B623" s="37">
        <v>37165</v>
      </c>
      <c r="C623" s="1">
        <v>1040.9399410000001</v>
      </c>
      <c r="D623" s="1">
        <v>1110.6099850000001</v>
      </c>
      <c r="E623" s="1">
        <v>1026.76001</v>
      </c>
      <c r="F623" s="1">
        <v>1059.780029</v>
      </c>
      <c r="G623" s="33">
        <f>IFERROR(IF(SPX[[#This Row],[Date]]=StartMonth,InvtTime*12,IF(G622&gt;0,G622-1,0)),0)</f>
        <v>0</v>
      </c>
      <c r="H623" s="34">
        <f>IF(SPX[[#This Row],[Count]]&gt;0,ROUND(AmountPerYear/12,2),0)</f>
        <v>0</v>
      </c>
      <c r="I623" s="1">
        <f>SPX[[#This Row],[Invested]]/SPX[[#This Row],[Close]]</f>
        <v>0</v>
      </c>
      <c r="J623" s="1">
        <f>SUM(I$2:I623)</f>
        <v>14.901419792548458</v>
      </c>
      <c r="K623" s="32">
        <f>+SPX[[#This Row],[Cumulated Shares]]*SPX[[#This Row],[Close]]</f>
        <v>15792.22709988818</v>
      </c>
      <c r="L623" s="33">
        <f>IF(SPX[[#This Row],[Current Value]]&gt;0,1,0)</f>
        <v>1</v>
      </c>
      <c r="M623" s="34">
        <f ca="1">IFERROR(SPX[[#This Row],[Invested]]+OFFSET(SPX[[#This Row],[Invested]],-1,,,6),0)</f>
        <v>6000</v>
      </c>
    </row>
    <row r="624" spans="1:13" x14ac:dyDescent="0.25">
      <c r="A624" t="s">
        <v>6</v>
      </c>
      <c r="B624" s="37">
        <v>37196</v>
      </c>
      <c r="C624" s="1">
        <v>1059.780029</v>
      </c>
      <c r="D624" s="1">
        <v>1163.380005</v>
      </c>
      <c r="E624" s="1">
        <v>1054.3100589999999</v>
      </c>
      <c r="F624" s="1">
        <v>1139.4499510000001</v>
      </c>
      <c r="G624" s="33">
        <f>IFERROR(IF(SPX[[#This Row],[Date]]=StartMonth,InvtTime*12,IF(G623&gt;0,G623-1,0)),0)</f>
        <v>0</v>
      </c>
      <c r="H624" s="34">
        <f>IF(SPX[[#This Row],[Count]]&gt;0,ROUND(AmountPerYear/12,2),0)</f>
        <v>0</v>
      </c>
      <c r="I624" s="1">
        <f>SPX[[#This Row],[Invested]]/SPX[[#This Row],[Close]]</f>
        <v>0</v>
      </c>
      <c r="J624" s="1">
        <f>SUM(I$2:I624)</f>
        <v>14.901419792548458</v>
      </c>
      <c r="K624" s="32">
        <f>+SPX[[#This Row],[Cumulated Shares]]*SPX[[#This Row],[Close]]</f>
        <v>16979.422052449772</v>
      </c>
      <c r="L624" s="33">
        <f>IF(SPX[[#This Row],[Current Value]]&gt;0,1,0)</f>
        <v>1</v>
      </c>
      <c r="M624" s="34">
        <f ca="1">IFERROR(SPX[[#This Row],[Invested]]+OFFSET(SPX[[#This Row],[Invested]],-1,,,6),0)</f>
        <v>6000</v>
      </c>
    </row>
    <row r="625" spans="1:13" x14ac:dyDescent="0.25">
      <c r="A625" t="s">
        <v>6</v>
      </c>
      <c r="B625" s="37">
        <v>37226</v>
      </c>
      <c r="C625" s="1">
        <v>1139.4499510000001</v>
      </c>
      <c r="D625" s="1">
        <v>1173.619995</v>
      </c>
      <c r="E625" s="1">
        <v>1114.530029</v>
      </c>
      <c r="F625" s="1">
        <v>1148.079956</v>
      </c>
      <c r="G625" s="33">
        <f>IFERROR(IF(SPX[[#This Row],[Date]]=StartMonth,InvtTime*12,IF(G624&gt;0,G624-1,0)),0)</f>
        <v>0</v>
      </c>
      <c r="H625" s="34">
        <f>IF(SPX[[#This Row],[Count]]&gt;0,ROUND(AmountPerYear/12,2),0)</f>
        <v>0</v>
      </c>
      <c r="I625" s="1">
        <f>SPX[[#This Row],[Invested]]/SPX[[#This Row],[Close]]</f>
        <v>0</v>
      </c>
      <c r="J625" s="1">
        <f>SUM(I$2:I625)</f>
        <v>14.901419792548458</v>
      </c>
      <c r="K625" s="32">
        <f>+SPX[[#This Row],[Cumulated Shares]]*SPX[[#This Row],[Close]]</f>
        <v>17108.021379766564</v>
      </c>
      <c r="L625" s="33">
        <f>IF(SPX[[#This Row],[Current Value]]&gt;0,1,0)</f>
        <v>1</v>
      </c>
      <c r="M625" s="34">
        <f ca="1">IFERROR(SPX[[#This Row],[Invested]]+OFFSET(SPX[[#This Row],[Invested]],-1,,,6),0)</f>
        <v>6000</v>
      </c>
    </row>
    <row r="626" spans="1:13" x14ac:dyDescent="0.25">
      <c r="A626" t="s">
        <v>6</v>
      </c>
      <c r="B626" s="37">
        <v>37257</v>
      </c>
      <c r="C626" s="1">
        <v>1148.079956</v>
      </c>
      <c r="D626" s="1">
        <v>1176.969971</v>
      </c>
      <c r="E626" s="1">
        <v>1081.660034</v>
      </c>
      <c r="F626" s="1">
        <v>1130.1999510000001</v>
      </c>
      <c r="G626" s="33">
        <f>IFERROR(IF(SPX[[#This Row],[Date]]=StartMonth,InvtTime*12,IF(G625&gt;0,G625-1,0)),0)</f>
        <v>0</v>
      </c>
      <c r="H626" s="34">
        <f>IF(SPX[[#This Row],[Count]]&gt;0,ROUND(AmountPerYear/12,2),0)</f>
        <v>0</v>
      </c>
      <c r="I626" s="1">
        <f>SPX[[#This Row],[Invested]]/SPX[[#This Row],[Close]]</f>
        <v>0</v>
      </c>
      <c r="J626" s="1">
        <f>SUM(I$2:I626)</f>
        <v>14.901419792548458</v>
      </c>
      <c r="K626" s="32">
        <f>+SPX[[#This Row],[Cumulated Shares]]*SPX[[#This Row],[Close]]</f>
        <v>16841.583919368699</v>
      </c>
      <c r="L626" s="33">
        <f>IF(SPX[[#This Row],[Current Value]]&gt;0,1,0)</f>
        <v>1</v>
      </c>
      <c r="M626" s="34">
        <f ca="1">IFERROR(SPX[[#This Row],[Invested]]+OFFSET(SPX[[#This Row],[Invested]],-1,,,6),0)</f>
        <v>6000</v>
      </c>
    </row>
    <row r="627" spans="1:13" x14ac:dyDescent="0.25">
      <c r="A627" t="s">
        <v>6</v>
      </c>
      <c r="B627" s="37">
        <v>37288</v>
      </c>
      <c r="C627" s="1">
        <v>1130.1999510000001</v>
      </c>
      <c r="D627" s="1">
        <v>1130.1999510000001</v>
      </c>
      <c r="E627" s="1">
        <v>1074.3599850000001</v>
      </c>
      <c r="F627" s="1">
        <v>1106.7299800000001</v>
      </c>
      <c r="G627" s="33">
        <f>IFERROR(IF(SPX[[#This Row],[Date]]=StartMonth,InvtTime*12,IF(G626&gt;0,G626-1,0)),0)</f>
        <v>0</v>
      </c>
      <c r="H627" s="34">
        <f>IF(SPX[[#This Row],[Count]]&gt;0,ROUND(AmountPerYear/12,2),0)</f>
        <v>0</v>
      </c>
      <c r="I627" s="1">
        <f>SPX[[#This Row],[Invested]]/SPX[[#This Row],[Close]]</f>
        <v>0</v>
      </c>
      <c r="J627" s="1">
        <f>SUM(I$2:I627)</f>
        <v>14.901419792548458</v>
      </c>
      <c r="K627" s="32">
        <f>+SPX[[#This Row],[Cumulated Shares]]*SPX[[#This Row],[Close]]</f>
        <v>16491.848028978759</v>
      </c>
      <c r="L627" s="33">
        <f>IF(SPX[[#This Row],[Current Value]]&gt;0,1,0)</f>
        <v>1</v>
      </c>
      <c r="M627" s="34">
        <f ca="1">IFERROR(SPX[[#This Row],[Invested]]+OFFSET(SPX[[#This Row],[Invested]],-1,,,6),0)</f>
        <v>6000</v>
      </c>
    </row>
    <row r="628" spans="1:13" x14ac:dyDescent="0.25">
      <c r="A628" t="s">
        <v>6</v>
      </c>
      <c r="B628" s="37">
        <v>37316</v>
      </c>
      <c r="C628" s="1">
        <v>1106.7299800000001</v>
      </c>
      <c r="D628" s="1">
        <v>1173.9399410000001</v>
      </c>
      <c r="E628" s="1">
        <v>1106.7299800000001</v>
      </c>
      <c r="F628" s="1">
        <v>1147.3900149999999</v>
      </c>
      <c r="G628" s="33">
        <f>IFERROR(IF(SPX[[#This Row],[Date]]=StartMonth,InvtTime*12,IF(G627&gt;0,G627-1,0)),0)</f>
        <v>0</v>
      </c>
      <c r="H628" s="34">
        <f>IF(SPX[[#This Row],[Count]]&gt;0,ROUND(AmountPerYear/12,2),0)</f>
        <v>0</v>
      </c>
      <c r="I628" s="1">
        <f>SPX[[#This Row],[Invested]]/SPX[[#This Row],[Close]]</f>
        <v>0</v>
      </c>
      <c r="J628" s="1">
        <f>SUM(I$2:I628)</f>
        <v>14.901419792548458</v>
      </c>
      <c r="K628" s="32">
        <f>+SPX[[#This Row],[Cumulated Shares]]*SPX[[#This Row],[Close]]</f>
        <v>17097.74027929347</v>
      </c>
      <c r="L628" s="33">
        <f>IF(SPX[[#This Row],[Current Value]]&gt;0,1,0)</f>
        <v>1</v>
      </c>
      <c r="M628" s="34">
        <f ca="1">IFERROR(SPX[[#This Row],[Invested]]+OFFSET(SPX[[#This Row],[Invested]],-1,,,6),0)</f>
        <v>6000</v>
      </c>
    </row>
    <row r="629" spans="1:13" x14ac:dyDescent="0.25">
      <c r="A629" t="s">
        <v>6</v>
      </c>
      <c r="B629" s="37">
        <v>37347</v>
      </c>
      <c r="C629" s="1">
        <v>1147.3900149999999</v>
      </c>
      <c r="D629" s="1">
        <v>1147.839966</v>
      </c>
      <c r="E629" s="1">
        <v>1063.459961</v>
      </c>
      <c r="F629" s="1">
        <v>1076.920044</v>
      </c>
      <c r="G629" s="33">
        <f>IFERROR(IF(SPX[[#This Row],[Date]]=StartMonth,InvtTime*12,IF(G628&gt;0,G628-1,0)),0)</f>
        <v>0</v>
      </c>
      <c r="H629" s="34">
        <f>IF(SPX[[#This Row],[Count]]&gt;0,ROUND(AmountPerYear/12,2),0)</f>
        <v>0</v>
      </c>
      <c r="I629" s="1">
        <f>SPX[[#This Row],[Invested]]/SPX[[#This Row],[Close]]</f>
        <v>0</v>
      </c>
      <c r="J629" s="1">
        <f>SUM(I$2:I629)</f>
        <v>14.901419792548458</v>
      </c>
      <c r="K629" s="32">
        <f>+SPX[[#This Row],[Cumulated Shares]]*SPX[[#This Row],[Close]]</f>
        <v>16047.637658653755</v>
      </c>
      <c r="L629" s="33">
        <f>IF(SPX[[#This Row],[Current Value]]&gt;0,1,0)</f>
        <v>1</v>
      </c>
      <c r="M629" s="34">
        <f ca="1">IFERROR(SPX[[#This Row],[Invested]]+OFFSET(SPX[[#This Row],[Invested]],-1,,,6),0)</f>
        <v>6000</v>
      </c>
    </row>
    <row r="630" spans="1:13" x14ac:dyDescent="0.25">
      <c r="A630" t="s">
        <v>6</v>
      </c>
      <c r="B630" s="37">
        <v>37377</v>
      </c>
      <c r="C630" s="1">
        <v>1076.920044</v>
      </c>
      <c r="D630" s="1">
        <v>1106.589966</v>
      </c>
      <c r="E630" s="1">
        <v>1048.959961</v>
      </c>
      <c r="F630" s="1">
        <v>1067.1400149999999</v>
      </c>
      <c r="G630" s="33">
        <f>IFERROR(IF(SPX[[#This Row],[Date]]=StartMonth,InvtTime*12,IF(G629&gt;0,G629-1,0)),0)</f>
        <v>0</v>
      </c>
      <c r="H630" s="34">
        <f>IF(SPX[[#This Row],[Count]]&gt;0,ROUND(AmountPerYear/12,2),0)</f>
        <v>0</v>
      </c>
      <c r="I630" s="1">
        <f>SPX[[#This Row],[Invested]]/SPX[[#This Row],[Close]]</f>
        <v>0</v>
      </c>
      <c r="J630" s="1">
        <f>SUM(I$2:I630)</f>
        <v>14.901419792548458</v>
      </c>
      <c r="K630" s="32">
        <f>+SPX[[#This Row],[Cumulated Shares]]*SPX[[#This Row],[Close]]</f>
        <v>15901.901340941457</v>
      </c>
      <c r="L630" s="33">
        <f>IF(SPX[[#This Row],[Current Value]]&gt;0,1,0)</f>
        <v>1</v>
      </c>
      <c r="M630" s="34">
        <f ca="1">IFERROR(SPX[[#This Row],[Invested]]+OFFSET(SPX[[#This Row],[Invested]],-1,,,6),0)</f>
        <v>6000</v>
      </c>
    </row>
    <row r="631" spans="1:13" x14ac:dyDescent="0.25">
      <c r="A631" t="s">
        <v>6</v>
      </c>
      <c r="B631" s="37">
        <v>37408</v>
      </c>
      <c r="C631" s="1">
        <v>1067.1400149999999</v>
      </c>
      <c r="D631" s="1">
        <v>1070.73999</v>
      </c>
      <c r="E631" s="1">
        <v>952.919983</v>
      </c>
      <c r="F631" s="1">
        <v>989.82000700000003</v>
      </c>
      <c r="G631" s="33">
        <f>IFERROR(IF(SPX[[#This Row],[Date]]=StartMonth,InvtTime*12,IF(G630&gt;0,G630-1,0)),0)</f>
        <v>0</v>
      </c>
      <c r="H631" s="34">
        <f>IF(SPX[[#This Row],[Count]]&gt;0,ROUND(AmountPerYear/12,2),0)</f>
        <v>0</v>
      </c>
      <c r="I631" s="1">
        <f>SPX[[#This Row],[Invested]]/SPX[[#This Row],[Close]]</f>
        <v>0</v>
      </c>
      <c r="J631" s="1">
        <f>SUM(I$2:I631)</f>
        <v>14.901419792548458</v>
      </c>
      <c r="K631" s="32">
        <f>+SPX[[#This Row],[Cumulated Shares]]*SPX[[#This Row],[Close]]</f>
        <v>14749.723443370254</v>
      </c>
      <c r="L631" s="33">
        <f>IF(SPX[[#This Row],[Current Value]]&gt;0,1,0)</f>
        <v>1</v>
      </c>
      <c r="M631" s="34">
        <f ca="1">IFERROR(SPX[[#This Row],[Invested]]+OFFSET(SPX[[#This Row],[Invested]],-1,,,6),0)</f>
        <v>6000</v>
      </c>
    </row>
    <row r="632" spans="1:13" x14ac:dyDescent="0.25">
      <c r="A632" t="s">
        <v>6</v>
      </c>
      <c r="B632" s="37">
        <v>37438</v>
      </c>
      <c r="C632" s="1">
        <v>989.82000700000003</v>
      </c>
      <c r="D632" s="1">
        <v>994.46002199999998</v>
      </c>
      <c r="E632" s="1">
        <v>775.67999299999997</v>
      </c>
      <c r="F632" s="1">
        <v>911.61999500000002</v>
      </c>
      <c r="G632" s="33">
        <f>IFERROR(IF(SPX[[#This Row],[Date]]=StartMonth,InvtTime*12,IF(G631&gt;0,G631-1,0)),0)</f>
        <v>0</v>
      </c>
      <c r="H632" s="34">
        <f>IF(SPX[[#This Row],[Count]]&gt;0,ROUND(AmountPerYear/12,2),0)</f>
        <v>0</v>
      </c>
      <c r="I632" s="1">
        <f>SPX[[#This Row],[Invested]]/SPX[[#This Row],[Close]]</f>
        <v>0</v>
      </c>
      <c r="J632" s="1">
        <f>SUM(I$2:I632)</f>
        <v>14.901419792548458</v>
      </c>
      <c r="K632" s="32">
        <f>+SPX[[#This Row],[Cumulated Shares]]*SPX[[#This Row],[Close]]</f>
        <v>13584.432236775927</v>
      </c>
      <c r="L632" s="33">
        <f>IF(SPX[[#This Row],[Current Value]]&gt;0,1,0)</f>
        <v>1</v>
      </c>
      <c r="M632" s="34">
        <f ca="1">IFERROR(SPX[[#This Row],[Invested]]+OFFSET(SPX[[#This Row],[Invested]],-1,,,6),0)</f>
        <v>6000</v>
      </c>
    </row>
    <row r="633" spans="1:13" x14ac:dyDescent="0.25">
      <c r="A633" t="s">
        <v>6</v>
      </c>
      <c r="B633" s="37">
        <v>37469</v>
      </c>
      <c r="C633" s="1">
        <v>911.61999500000002</v>
      </c>
      <c r="D633" s="1">
        <v>965</v>
      </c>
      <c r="E633" s="1">
        <v>833.44000200000005</v>
      </c>
      <c r="F633" s="1">
        <v>916.07000700000003</v>
      </c>
      <c r="G633" s="33">
        <f>IFERROR(IF(SPX[[#This Row],[Date]]=StartMonth,InvtTime*12,IF(G632&gt;0,G632-1,0)),0)</f>
        <v>0</v>
      </c>
      <c r="H633" s="34">
        <f>IF(SPX[[#This Row],[Count]]&gt;0,ROUND(AmountPerYear/12,2),0)</f>
        <v>0</v>
      </c>
      <c r="I633" s="1">
        <f>SPX[[#This Row],[Invested]]/SPX[[#This Row],[Close]]</f>
        <v>0</v>
      </c>
      <c r="J633" s="1">
        <f>SUM(I$2:I633)</f>
        <v>14.901419792548458</v>
      </c>
      <c r="K633" s="32">
        <f>+SPX[[#This Row],[Cumulated Shares]]*SPX[[#This Row],[Close]]</f>
        <v>13650.743733669804</v>
      </c>
      <c r="L633" s="33">
        <f>IF(SPX[[#This Row],[Current Value]]&gt;0,1,0)</f>
        <v>1</v>
      </c>
      <c r="M633" s="34">
        <f ca="1">IFERROR(SPX[[#This Row],[Invested]]+OFFSET(SPX[[#This Row],[Invested]],-1,,,6),0)</f>
        <v>6000</v>
      </c>
    </row>
    <row r="634" spans="1:13" x14ac:dyDescent="0.25">
      <c r="A634" t="s">
        <v>6</v>
      </c>
      <c r="B634" s="37">
        <v>37500</v>
      </c>
      <c r="C634" s="1">
        <v>916.07000700000003</v>
      </c>
      <c r="D634" s="1">
        <v>924.02002000000005</v>
      </c>
      <c r="E634" s="1">
        <v>800.20001200000002</v>
      </c>
      <c r="F634" s="1">
        <v>815.28002900000001</v>
      </c>
      <c r="G634" s="33">
        <f>IFERROR(IF(SPX[[#This Row],[Date]]=StartMonth,InvtTime*12,IF(G633&gt;0,G633-1,0)),0)</f>
        <v>0</v>
      </c>
      <c r="H634" s="34">
        <f>IF(SPX[[#This Row],[Count]]&gt;0,ROUND(AmountPerYear/12,2),0)</f>
        <v>0</v>
      </c>
      <c r="I634" s="1">
        <f>SPX[[#This Row],[Invested]]/SPX[[#This Row],[Close]]</f>
        <v>0</v>
      </c>
      <c r="J634" s="1">
        <f>SUM(I$2:I634)</f>
        <v>14.901419792548458</v>
      </c>
      <c r="K634" s="32">
        <f>+SPX[[#This Row],[Cumulated Shares]]*SPX[[#This Row],[Close]]</f>
        <v>12148.829960610081</v>
      </c>
      <c r="L634" s="33">
        <f>IF(SPX[[#This Row],[Current Value]]&gt;0,1,0)</f>
        <v>1</v>
      </c>
      <c r="M634" s="34">
        <f ca="1">IFERROR(SPX[[#This Row],[Invested]]+OFFSET(SPX[[#This Row],[Invested]],-1,,,6),0)</f>
        <v>6000</v>
      </c>
    </row>
    <row r="635" spans="1:13" x14ac:dyDescent="0.25">
      <c r="A635" t="s">
        <v>6</v>
      </c>
      <c r="B635" s="37">
        <v>37530</v>
      </c>
      <c r="C635" s="1">
        <v>815.28002900000001</v>
      </c>
      <c r="D635" s="1">
        <v>907.44000200000005</v>
      </c>
      <c r="E635" s="1">
        <v>768.63000499999998</v>
      </c>
      <c r="F635" s="1">
        <v>885.76000999999997</v>
      </c>
      <c r="G635" s="33">
        <f>IFERROR(IF(SPX[[#This Row],[Date]]=StartMonth,InvtTime*12,IF(G634&gt;0,G634-1,0)),0)</f>
        <v>0</v>
      </c>
      <c r="H635" s="34">
        <f>IF(SPX[[#This Row],[Count]]&gt;0,ROUND(AmountPerYear/12,2),0)</f>
        <v>0</v>
      </c>
      <c r="I635" s="1">
        <f>SPX[[#This Row],[Invested]]/SPX[[#This Row],[Close]]</f>
        <v>0</v>
      </c>
      <c r="J635" s="1">
        <f>SUM(I$2:I635)</f>
        <v>14.901419792548458</v>
      </c>
      <c r="K635" s="32">
        <f>+SPX[[#This Row],[Cumulated Shares]]*SPX[[#This Row],[Close]]</f>
        <v>13199.081744461919</v>
      </c>
      <c r="L635" s="33">
        <f>IF(SPX[[#This Row],[Current Value]]&gt;0,1,0)</f>
        <v>1</v>
      </c>
      <c r="M635" s="34">
        <f ca="1">IFERROR(SPX[[#This Row],[Invested]]+OFFSET(SPX[[#This Row],[Invested]],-1,,,6),0)</f>
        <v>6000</v>
      </c>
    </row>
    <row r="636" spans="1:13" x14ac:dyDescent="0.25">
      <c r="A636" t="s">
        <v>6</v>
      </c>
      <c r="B636" s="37">
        <v>37561</v>
      </c>
      <c r="C636" s="1">
        <v>885.76000999999997</v>
      </c>
      <c r="D636" s="1">
        <v>941.82000700000003</v>
      </c>
      <c r="E636" s="1">
        <v>872.04998799999998</v>
      </c>
      <c r="F636" s="1">
        <v>936.30999799999995</v>
      </c>
      <c r="G636" s="33">
        <f>IFERROR(IF(SPX[[#This Row],[Date]]=StartMonth,InvtTime*12,IF(G635&gt;0,G635-1,0)),0)</f>
        <v>0</v>
      </c>
      <c r="H636" s="34">
        <f>IF(SPX[[#This Row],[Count]]&gt;0,ROUND(AmountPerYear/12,2),0)</f>
        <v>0</v>
      </c>
      <c r="I636" s="1">
        <f>SPX[[#This Row],[Invested]]/SPX[[#This Row],[Close]]</f>
        <v>0</v>
      </c>
      <c r="J636" s="1">
        <f>SUM(I$2:I636)</f>
        <v>14.901419792548458</v>
      </c>
      <c r="K636" s="32">
        <f>+SPX[[#This Row],[Cumulated Shares]]*SPX[[#This Row],[Close]]</f>
        <v>13952.348336158206</v>
      </c>
      <c r="L636" s="33">
        <f>IF(SPX[[#This Row],[Current Value]]&gt;0,1,0)</f>
        <v>1</v>
      </c>
      <c r="M636" s="34">
        <f ca="1">IFERROR(SPX[[#This Row],[Invested]]+OFFSET(SPX[[#This Row],[Invested]],-1,,,6),0)</f>
        <v>6000</v>
      </c>
    </row>
    <row r="637" spans="1:13" x14ac:dyDescent="0.25">
      <c r="A637" t="s">
        <v>6</v>
      </c>
      <c r="B637" s="37">
        <v>37591</v>
      </c>
      <c r="C637" s="1">
        <v>936.30999799999995</v>
      </c>
      <c r="D637" s="1">
        <v>954.28002900000001</v>
      </c>
      <c r="E637" s="1">
        <v>869.45001200000002</v>
      </c>
      <c r="F637" s="1">
        <v>879.82000700000003</v>
      </c>
      <c r="G637" s="33">
        <f>IFERROR(IF(SPX[[#This Row],[Date]]=StartMonth,InvtTime*12,IF(G636&gt;0,G636-1,0)),0)</f>
        <v>0</v>
      </c>
      <c r="H637" s="34">
        <f>IF(SPX[[#This Row],[Count]]&gt;0,ROUND(AmountPerYear/12,2),0)</f>
        <v>0</v>
      </c>
      <c r="I637" s="1">
        <f>SPX[[#This Row],[Invested]]/SPX[[#This Row],[Close]]</f>
        <v>0</v>
      </c>
      <c r="J637" s="1">
        <f>SUM(I$2:I637)</f>
        <v>14.901419792548458</v>
      </c>
      <c r="K637" s="32">
        <f>+SPX[[#This Row],[Cumulated Shares]]*SPX[[#This Row],[Close]]</f>
        <v>13110.567266189923</v>
      </c>
      <c r="L637" s="33">
        <f>IF(SPX[[#This Row],[Current Value]]&gt;0,1,0)</f>
        <v>1</v>
      </c>
      <c r="M637" s="34">
        <f ca="1">IFERROR(SPX[[#This Row],[Invested]]+OFFSET(SPX[[#This Row],[Invested]],-1,,,6),0)</f>
        <v>6000</v>
      </c>
    </row>
    <row r="638" spans="1:13" x14ac:dyDescent="0.25">
      <c r="A638" t="s">
        <v>6</v>
      </c>
      <c r="B638" s="37">
        <v>37622</v>
      </c>
      <c r="C638" s="1">
        <v>879.82000700000003</v>
      </c>
      <c r="D638" s="1">
        <v>935.04998799999998</v>
      </c>
      <c r="E638" s="1">
        <v>840.34002699999996</v>
      </c>
      <c r="F638" s="1">
        <v>855.70001200000002</v>
      </c>
      <c r="G638" s="33">
        <f>IFERROR(IF(SPX[[#This Row],[Date]]=StartMonth,InvtTime*12,IF(G637&gt;0,G637-1,0)),0)</f>
        <v>0</v>
      </c>
      <c r="H638" s="34">
        <f>IF(SPX[[#This Row],[Count]]&gt;0,ROUND(AmountPerYear/12,2),0)</f>
        <v>0</v>
      </c>
      <c r="I638" s="1">
        <f>SPX[[#This Row],[Invested]]/SPX[[#This Row],[Close]]</f>
        <v>0</v>
      </c>
      <c r="J638" s="1">
        <f>SUM(I$2:I638)</f>
        <v>14.901419792548458</v>
      </c>
      <c r="K638" s="32">
        <f>+SPX[[#This Row],[Cumulated Shares]]*SPX[[#This Row],[Close]]</f>
        <v>12751.145095300753</v>
      </c>
      <c r="L638" s="33">
        <f>IF(SPX[[#This Row],[Current Value]]&gt;0,1,0)</f>
        <v>1</v>
      </c>
      <c r="M638" s="34">
        <f ca="1">IFERROR(SPX[[#This Row],[Invested]]+OFFSET(SPX[[#This Row],[Invested]],-1,,,6),0)</f>
        <v>6000</v>
      </c>
    </row>
    <row r="639" spans="1:13" x14ac:dyDescent="0.25">
      <c r="A639" t="s">
        <v>6</v>
      </c>
      <c r="B639" s="37">
        <v>37653</v>
      </c>
      <c r="C639" s="1">
        <v>855.70001200000002</v>
      </c>
      <c r="D639" s="1">
        <v>864.64001499999995</v>
      </c>
      <c r="E639" s="1">
        <v>806.28997800000002</v>
      </c>
      <c r="F639" s="1">
        <v>841.15002400000003</v>
      </c>
      <c r="G639" s="33">
        <f>IFERROR(IF(SPX[[#This Row],[Date]]=StartMonth,InvtTime*12,IF(G638&gt;0,G638-1,0)),0)</f>
        <v>0</v>
      </c>
      <c r="H639" s="34">
        <f>IF(SPX[[#This Row],[Count]]&gt;0,ROUND(AmountPerYear/12,2),0)</f>
        <v>0</v>
      </c>
      <c r="I639" s="1">
        <f>SPX[[#This Row],[Invested]]/SPX[[#This Row],[Close]]</f>
        <v>0</v>
      </c>
      <c r="J639" s="1">
        <f>SUM(I$2:I639)</f>
        <v>14.901419792548458</v>
      </c>
      <c r="K639" s="32">
        <f>+SPX[[#This Row],[Cumulated Shares]]*SPX[[#This Row],[Close]]</f>
        <v>12534.32961613621</v>
      </c>
      <c r="L639" s="33">
        <f>IF(SPX[[#This Row],[Current Value]]&gt;0,1,0)</f>
        <v>1</v>
      </c>
      <c r="M639" s="34">
        <f ca="1">IFERROR(SPX[[#This Row],[Invested]]+OFFSET(SPX[[#This Row],[Invested]],-1,,,6),0)</f>
        <v>6000</v>
      </c>
    </row>
    <row r="640" spans="1:13" x14ac:dyDescent="0.25">
      <c r="A640" t="s">
        <v>6</v>
      </c>
      <c r="B640" s="37">
        <v>37681</v>
      </c>
      <c r="C640" s="1">
        <v>841.15002400000003</v>
      </c>
      <c r="D640" s="1">
        <v>895.90002400000003</v>
      </c>
      <c r="E640" s="1">
        <v>788.90002400000003</v>
      </c>
      <c r="F640" s="1">
        <v>848.17999299999997</v>
      </c>
      <c r="G640" s="33">
        <f>IFERROR(IF(SPX[[#This Row],[Date]]=StartMonth,InvtTime*12,IF(G639&gt;0,G639-1,0)),0)</f>
        <v>0</v>
      </c>
      <c r="H640" s="34">
        <f>IF(SPX[[#This Row],[Count]]&gt;0,ROUND(AmountPerYear/12,2),0)</f>
        <v>0</v>
      </c>
      <c r="I640" s="1">
        <f>SPX[[#This Row],[Invested]]/SPX[[#This Row],[Close]]</f>
        <v>0</v>
      </c>
      <c r="J640" s="1">
        <f>SUM(I$2:I640)</f>
        <v>14.901419792548458</v>
      </c>
      <c r="K640" s="32">
        <f>+SPX[[#This Row],[Cumulated Shares]]*SPX[[#This Row],[Close]]</f>
        <v>12639.086135333811</v>
      </c>
      <c r="L640" s="33">
        <f>IF(SPX[[#This Row],[Current Value]]&gt;0,1,0)</f>
        <v>1</v>
      </c>
      <c r="M640" s="34">
        <f ca="1">IFERROR(SPX[[#This Row],[Invested]]+OFFSET(SPX[[#This Row],[Invested]],-1,,,6),0)</f>
        <v>6000</v>
      </c>
    </row>
    <row r="641" spans="1:13" x14ac:dyDescent="0.25">
      <c r="A641" t="s">
        <v>6</v>
      </c>
      <c r="B641" s="37">
        <v>37712</v>
      </c>
      <c r="C641" s="1">
        <v>848.17999299999997</v>
      </c>
      <c r="D641" s="1">
        <v>924.23999000000003</v>
      </c>
      <c r="E641" s="1">
        <v>847.84997599999997</v>
      </c>
      <c r="F641" s="1">
        <v>916.919983</v>
      </c>
      <c r="G641" s="33">
        <f>IFERROR(IF(SPX[[#This Row],[Date]]=StartMonth,InvtTime*12,IF(G640&gt;0,G640-1,0)),0)</f>
        <v>0</v>
      </c>
      <c r="H641" s="34">
        <f>IF(SPX[[#This Row],[Count]]&gt;0,ROUND(AmountPerYear/12,2),0)</f>
        <v>0</v>
      </c>
      <c r="I641" s="1">
        <f>SPX[[#This Row],[Invested]]/SPX[[#This Row],[Close]]</f>
        <v>0</v>
      </c>
      <c r="J641" s="1">
        <f>SUM(I$2:I641)</f>
        <v>14.901419792548458</v>
      </c>
      <c r="K641" s="32">
        <f>+SPX[[#This Row],[Cumulated Shares]]*SPX[[#This Row],[Close]]</f>
        <v>13663.409582859395</v>
      </c>
      <c r="L641" s="33">
        <f>IF(SPX[[#This Row],[Current Value]]&gt;0,1,0)</f>
        <v>1</v>
      </c>
      <c r="M641" s="34">
        <f ca="1">IFERROR(SPX[[#This Row],[Invested]]+OFFSET(SPX[[#This Row],[Invested]],-1,,,6),0)</f>
        <v>6000</v>
      </c>
    </row>
    <row r="642" spans="1:13" x14ac:dyDescent="0.25">
      <c r="A642" t="s">
        <v>6</v>
      </c>
      <c r="B642" s="37">
        <v>37742</v>
      </c>
      <c r="C642" s="1">
        <v>916.919983</v>
      </c>
      <c r="D642" s="1">
        <v>965.38000499999998</v>
      </c>
      <c r="E642" s="1">
        <v>902.830017</v>
      </c>
      <c r="F642" s="1">
        <v>963.59002699999996</v>
      </c>
      <c r="G642" s="33">
        <f>IFERROR(IF(SPX[[#This Row],[Date]]=StartMonth,InvtTime*12,IF(G641&gt;0,G641-1,0)),0)</f>
        <v>0</v>
      </c>
      <c r="H642" s="34">
        <f>IF(SPX[[#This Row],[Count]]&gt;0,ROUND(AmountPerYear/12,2),0)</f>
        <v>0</v>
      </c>
      <c r="I642" s="1">
        <f>SPX[[#This Row],[Invested]]/SPX[[#This Row],[Close]]</f>
        <v>0</v>
      </c>
      <c r="J642" s="1">
        <f>SUM(I$2:I642)</f>
        <v>14.901419792548458</v>
      </c>
      <c r="K642" s="32">
        <f>+SPX[[#This Row],[Cumulated Shares]]*SPX[[#This Row],[Close]]</f>
        <v>14358.859500240102</v>
      </c>
      <c r="L642" s="33">
        <f>IF(SPX[[#This Row],[Current Value]]&gt;0,1,0)</f>
        <v>1</v>
      </c>
      <c r="M642" s="34">
        <f ca="1">IFERROR(SPX[[#This Row],[Invested]]+OFFSET(SPX[[#This Row],[Invested]],-1,,,6),0)</f>
        <v>6000</v>
      </c>
    </row>
    <row r="643" spans="1:13" x14ac:dyDescent="0.25">
      <c r="A643" t="s">
        <v>6</v>
      </c>
      <c r="B643" s="37">
        <v>37773</v>
      </c>
      <c r="C643" s="1">
        <v>963.59002699999996</v>
      </c>
      <c r="D643" s="1">
        <v>1015.330017</v>
      </c>
      <c r="E643" s="1">
        <v>963.59002699999996</v>
      </c>
      <c r="F643" s="1">
        <v>974.5</v>
      </c>
      <c r="G643" s="33">
        <f>IFERROR(IF(SPX[[#This Row],[Date]]=StartMonth,InvtTime*12,IF(G642&gt;0,G642-1,0)),0)</f>
        <v>0</v>
      </c>
      <c r="H643" s="34">
        <f>IF(SPX[[#This Row],[Count]]&gt;0,ROUND(AmountPerYear/12,2),0)</f>
        <v>0</v>
      </c>
      <c r="I643" s="1">
        <f>SPX[[#This Row],[Invested]]/SPX[[#This Row],[Close]]</f>
        <v>0</v>
      </c>
      <c r="J643" s="1">
        <f>SUM(I$2:I643)</f>
        <v>14.901419792548458</v>
      </c>
      <c r="K643" s="32">
        <f>+SPX[[#This Row],[Cumulated Shares]]*SPX[[#This Row],[Close]]</f>
        <v>14521.433587838472</v>
      </c>
      <c r="L643" s="33">
        <f>IF(SPX[[#This Row],[Current Value]]&gt;0,1,0)</f>
        <v>1</v>
      </c>
      <c r="M643" s="34">
        <f ca="1">IFERROR(SPX[[#This Row],[Invested]]+OFFSET(SPX[[#This Row],[Invested]],-1,,,6),0)</f>
        <v>6000</v>
      </c>
    </row>
    <row r="644" spans="1:13" x14ac:dyDescent="0.25">
      <c r="A644" t="s">
        <v>6</v>
      </c>
      <c r="B644" s="37">
        <v>37803</v>
      </c>
      <c r="C644" s="1">
        <v>974.5</v>
      </c>
      <c r="D644" s="1">
        <v>1015.409973</v>
      </c>
      <c r="E644" s="1">
        <v>962.09997599999997</v>
      </c>
      <c r="F644" s="1">
        <v>990.30999799999995</v>
      </c>
      <c r="G644" s="33">
        <f>IFERROR(IF(SPX[[#This Row],[Date]]=StartMonth,InvtTime*12,IF(G643&gt;0,G643-1,0)),0)</f>
        <v>0</v>
      </c>
      <c r="H644" s="34">
        <f>IF(SPX[[#This Row],[Count]]&gt;0,ROUND(AmountPerYear/12,2),0)</f>
        <v>0</v>
      </c>
      <c r="I644" s="1">
        <f>SPX[[#This Row],[Invested]]/SPX[[#This Row],[Close]]</f>
        <v>0</v>
      </c>
      <c r="J644" s="1">
        <f>SUM(I$2:I644)</f>
        <v>14.901419792548458</v>
      </c>
      <c r="K644" s="32">
        <f>+SPX[[#This Row],[Cumulated Shares]]*SPX[[#This Row],[Close]]</f>
        <v>14757.025004955824</v>
      </c>
      <c r="L644" s="33">
        <f>IF(SPX[[#This Row],[Current Value]]&gt;0,1,0)</f>
        <v>1</v>
      </c>
      <c r="M644" s="34">
        <f ca="1">IFERROR(SPX[[#This Row],[Invested]]+OFFSET(SPX[[#This Row],[Invested]],-1,,,6),0)</f>
        <v>6000</v>
      </c>
    </row>
    <row r="645" spans="1:13" x14ac:dyDescent="0.25">
      <c r="A645" t="s">
        <v>6</v>
      </c>
      <c r="B645" s="37">
        <v>37834</v>
      </c>
      <c r="C645" s="1">
        <v>990.30999799999995</v>
      </c>
      <c r="D645" s="1">
        <v>1011.01001</v>
      </c>
      <c r="E645" s="1">
        <v>960.84002699999996</v>
      </c>
      <c r="F645" s="1">
        <v>1008.01001</v>
      </c>
      <c r="G645" s="33">
        <f>IFERROR(IF(SPX[[#This Row],[Date]]=StartMonth,InvtTime*12,IF(G644&gt;0,G644-1,0)),0)</f>
        <v>0</v>
      </c>
      <c r="H645" s="34">
        <f>IF(SPX[[#This Row],[Count]]&gt;0,ROUND(AmountPerYear/12,2),0)</f>
        <v>0</v>
      </c>
      <c r="I645" s="1">
        <f>SPX[[#This Row],[Invested]]/SPX[[#This Row],[Close]]</f>
        <v>0</v>
      </c>
      <c r="J645" s="1">
        <f>SUM(I$2:I645)</f>
        <v>14.901419792548458</v>
      </c>
      <c r="K645" s="32">
        <f>+SPX[[#This Row],[Cumulated Shares]]*SPX[[#This Row],[Close]]</f>
        <v>15020.780314100968</v>
      </c>
      <c r="L645" s="33">
        <f>IF(SPX[[#This Row],[Current Value]]&gt;0,1,0)</f>
        <v>1</v>
      </c>
      <c r="M645" s="34">
        <f ca="1">IFERROR(SPX[[#This Row],[Invested]]+OFFSET(SPX[[#This Row],[Invested]],-1,,,6),0)</f>
        <v>6000</v>
      </c>
    </row>
    <row r="646" spans="1:13" x14ac:dyDescent="0.25">
      <c r="A646" t="s">
        <v>6</v>
      </c>
      <c r="B646" s="37">
        <v>37865</v>
      </c>
      <c r="C646" s="1">
        <v>1008.01001</v>
      </c>
      <c r="D646" s="1">
        <v>1040.290039</v>
      </c>
      <c r="E646" s="1">
        <v>990.35998500000005</v>
      </c>
      <c r="F646" s="1">
        <v>995.96997099999999</v>
      </c>
      <c r="G646" s="33">
        <f>IFERROR(IF(SPX[[#This Row],[Date]]=StartMonth,InvtTime*12,IF(G645&gt;0,G645-1,0)),0)</f>
        <v>0</v>
      </c>
      <c r="H646" s="34">
        <f>IF(SPX[[#This Row],[Count]]&gt;0,ROUND(AmountPerYear/12,2),0)</f>
        <v>0</v>
      </c>
      <c r="I646" s="1">
        <f>SPX[[#This Row],[Invested]]/SPX[[#This Row],[Close]]</f>
        <v>0</v>
      </c>
      <c r="J646" s="1">
        <f>SUM(I$2:I646)</f>
        <v>14.901419792548458</v>
      </c>
      <c r="K646" s="32">
        <f>+SPX[[#This Row],[Cumulated Shares]]*SPX[[#This Row],[Close]]</f>
        <v>14841.366638643312</v>
      </c>
      <c r="L646" s="33">
        <f>IF(SPX[[#This Row],[Current Value]]&gt;0,1,0)</f>
        <v>1</v>
      </c>
      <c r="M646" s="34">
        <f ca="1">IFERROR(SPX[[#This Row],[Invested]]+OFFSET(SPX[[#This Row],[Invested]],-1,,,6),0)</f>
        <v>6000</v>
      </c>
    </row>
    <row r="647" spans="1:13" x14ac:dyDescent="0.25">
      <c r="A647" t="s">
        <v>6</v>
      </c>
      <c r="B647" s="37">
        <v>37895</v>
      </c>
      <c r="C647" s="1">
        <v>995.96997099999999</v>
      </c>
      <c r="D647" s="1">
        <v>1053.790039</v>
      </c>
      <c r="E647" s="1">
        <v>995.96997099999999</v>
      </c>
      <c r="F647" s="1">
        <v>1050.709961</v>
      </c>
      <c r="G647" s="33">
        <f>IFERROR(IF(SPX[[#This Row],[Date]]=StartMonth,InvtTime*12,IF(G646&gt;0,G646-1,0)),0)</f>
        <v>0</v>
      </c>
      <c r="H647" s="34">
        <f>IF(SPX[[#This Row],[Count]]&gt;0,ROUND(AmountPerYear/12,2),0)</f>
        <v>0</v>
      </c>
      <c r="I647" s="1">
        <f>SPX[[#This Row],[Invested]]/SPX[[#This Row],[Close]]</f>
        <v>0</v>
      </c>
      <c r="J647" s="1">
        <f>SUM(I$2:I647)</f>
        <v>14.901419792548458</v>
      </c>
      <c r="K647" s="32">
        <f>+SPX[[#This Row],[Cumulated Shares]]*SPX[[#This Row],[Close]]</f>
        <v>15657.070209073219</v>
      </c>
      <c r="L647" s="33">
        <f>IF(SPX[[#This Row],[Current Value]]&gt;0,1,0)</f>
        <v>1</v>
      </c>
      <c r="M647" s="34">
        <f ca="1">IFERROR(SPX[[#This Row],[Invested]]+OFFSET(SPX[[#This Row],[Invested]],-1,,,6),0)</f>
        <v>6000</v>
      </c>
    </row>
    <row r="648" spans="1:13" x14ac:dyDescent="0.25">
      <c r="A648" t="s">
        <v>6</v>
      </c>
      <c r="B648" s="37">
        <v>37926</v>
      </c>
      <c r="C648" s="1">
        <v>1050.709961</v>
      </c>
      <c r="D648" s="1">
        <v>1063.650024</v>
      </c>
      <c r="E648" s="1">
        <v>1031.1999510000001</v>
      </c>
      <c r="F648" s="1">
        <v>1058.1999510000001</v>
      </c>
      <c r="G648" s="33">
        <f>IFERROR(IF(SPX[[#This Row],[Date]]=StartMonth,InvtTime*12,IF(G647&gt;0,G647-1,0)),0)</f>
        <v>0</v>
      </c>
      <c r="H648" s="34">
        <f>IF(SPX[[#This Row],[Count]]&gt;0,ROUND(AmountPerYear/12,2),0)</f>
        <v>0</v>
      </c>
      <c r="I648" s="1">
        <f>SPX[[#This Row],[Invested]]/SPX[[#This Row],[Close]]</f>
        <v>0</v>
      </c>
      <c r="J648" s="1">
        <f>SUM(I$2:I648)</f>
        <v>14.901419792548458</v>
      </c>
      <c r="K648" s="32">
        <f>+SPX[[#This Row],[Cumulated Shares]]*SPX[[#This Row],[Close]]</f>
        <v>15768.681694305209</v>
      </c>
      <c r="L648" s="33">
        <f>IF(SPX[[#This Row],[Current Value]]&gt;0,1,0)</f>
        <v>1</v>
      </c>
      <c r="M648" s="34">
        <f ca="1">IFERROR(SPX[[#This Row],[Invested]]+OFFSET(SPX[[#This Row],[Invested]],-1,,,6),0)</f>
        <v>6000</v>
      </c>
    </row>
    <row r="649" spans="1:13" x14ac:dyDescent="0.25">
      <c r="A649" t="s">
        <v>6</v>
      </c>
      <c r="B649" s="37">
        <v>37956</v>
      </c>
      <c r="C649" s="1">
        <v>1058.1999510000001</v>
      </c>
      <c r="D649" s="1">
        <v>1112.5600589999999</v>
      </c>
      <c r="E649" s="1">
        <v>1053.410034</v>
      </c>
      <c r="F649" s="1">
        <v>1111.920044</v>
      </c>
      <c r="G649" s="33">
        <f>IFERROR(IF(SPX[[#This Row],[Date]]=StartMonth,InvtTime*12,IF(G648&gt;0,G648-1,0)),0)</f>
        <v>0</v>
      </c>
      <c r="H649" s="34">
        <f>IF(SPX[[#This Row],[Count]]&gt;0,ROUND(AmountPerYear/12,2),0)</f>
        <v>0</v>
      </c>
      <c r="I649" s="1">
        <f>SPX[[#This Row],[Invested]]/SPX[[#This Row],[Close]]</f>
        <v>0</v>
      </c>
      <c r="J649" s="1">
        <f>SUM(I$2:I649)</f>
        <v>14.901419792548458</v>
      </c>
      <c r="K649" s="32">
        <f>+SPX[[#This Row],[Cumulated Shares]]*SPX[[#This Row],[Close]]</f>
        <v>16569.187351392953</v>
      </c>
      <c r="L649" s="33">
        <f>IF(SPX[[#This Row],[Current Value]]&gt;0,1,0)</f>
        <v>1</v>
      </c>
      <c r="M649" s="34">
        <f ca="1">IFERROR(SPX[[#This Row],[Invested]]+OFFSET(SPX[[#This Row],[Invested]],-1,,,6),0)</f>
        <v>6000</v>
      </c>
    </row>
    <row r="650" spans="1:13" x14ac:dyDescent="0.25">
      <c r="A650" t="s">
        <v>6</v>
      </c>
      <c r="B650" s="37">
        <v>37987</v>
      </c>
      <c r="C650" s="1">
        <v>1111.920044</v>
      </c>
      <c r="D650" s="1">
        <v>1155.380005</v>
      </c>
      <c r="E650" s="1">
        <v>1105.079956</v>
      </c>
      <c r="F650" s="1">
        <v>1131.130005</v>
      </c>
      <c r="G650" s="33">
        <f>IFERROR(IF(SPX[[#This Row],[Date]]=StartMonth,InvtTime*12,IF(G649&gt;0,G649-1,0)),0)</f>
        <v>0</v>
      </c>
      <c r="H650" s="34">
        <f>IF(SPX[[#This Row],[Count]]&gt;0,ROUND(AmountPerYear/12,2),0)</f>
        <v>0</v>
      </c>
      <c r="I650" s="1">
        <f>SPX[[#This Row],[Invested]]/SPX[[#This Row],[Close]]</f>
        <v>0</v>
      </c>
      <c r="J650" s="1">
        <f>SUM(I$2:I650)</f>
        <v>14.901419792548458</v>
      </c>
      <c r="K650" s="32">
        <f>+SPX[[#This Row],[Cumulated Shares]]*SPX[[#This Row],[Close]]</f>
        <v>16855.443044452437</v>
      </c>
      <c r="L650" s="33">
        <f>IF(SPX[[#This Row],[Current Value]]&gt;0,1,0)</f>
        <v>1</v>
      </c>
      <c r="M650" s="34">
        <f ca="1">IFERROR(SPX[[#This Row],[Invested]]+OFFSET(SPX[[#This Row],[Invested]],-1,,,6),0)</f>
        <v>6000</v>
      </c>
    </row>
    <row r="651" spans="1:13" x14ac:dyDescent="0.25">
      <c r="A651" t="s">
        <v>6</v>
      </c>
      <c r="B651" s="37">
        <v>38018</v>
      </c>
      <c r="C651" s="1">
        <v>1131.130005</v>
      </c>
      <c r="D651" s="1">
        <v>1158.9799800000001</v>
      </c>
      <c r="E651" s="1">
        <v>1124.4399410000001</v>
      </c>
      <c r="F651" s="1">
        <v>1144.9399410000001</v>
      </c>
      <c r="G651" s="33">
        <f>IFERROR(IF(SPX[[#This Row],[Date]]=StartMonth,InvtTime*12,IF(G650&gt;0,G650-1,0)),0)</f>
        <v>0</v>
      </c>
      <c r="H651" s="34">
        <f>IF(SPX[[#This Row],[Count]]&gt;0,ROUND(AmountPerYear/12,2),0)</f>
        <v>0</v>
      </c>
      <c r="I651" s="1">
        <f>SPX[[#This Row],[Invested]]/SPX[[#This Row],[Close]]</f>
        <v>0</v>
      </c>
      <c r="J651" s="1">
        <f>SUM(I$2:I651)</f>
        <v>14.901419792548458</v>
      </c>
      <c r="K651" s="32">
        <f>+SPX[[#This Row],[Cumulated Shares]]*SPX[[#This Row],[Close]]</f>
        <v>17061.230698096664</v>
      </c>
      <c r="L651" s="33">
        <f>IF(SPX[[#This Row],[Current Value]]&gt;0,1,0)</f>
        <v>1</v>
      </c>
      <c r="M651" s="34">
        <f ca="1">IFERROR(SPX[[#This Row],[Invested]]+OFFSET(SPX[[#This Row],[Invested]],-1,,,6),0)</f>
        <v>6000</v>
      </c>
    </row>
    <row r="652" spans="1:13" x14ac:dyDescent="0.25">
      <c r="A652" t="s">
        <v>6</v>
      </c>
      <c r="B652" s="37">
        <v>38047</v>
      </c>
      <c r="C652" s="1">
        <v>1144.9399410000001</v>
      </c>
      <c r="D652" s="1">
        <v>1163.2299800000001</v>
      </c>
      <c r="E652" s="1">
        <v>1087.160034</v>
      </c>
      <c r="F652" s="1">
        <v>1126.209961</v>
      </c>
      <c r="G652" s="33">
        <f>IFERROR(IF(SPX[[#This Row],[Date]]=StartMonth,InvtTime*12,IF(G651&gt;0,G651-1,0)),0)</f>
        <v>0</v>
      </c>
      <c r="H652" s="34">
        <f>IF(SPX[[#This Row],[Count]]&gt;0,ROUND(AmountPerYear/12,2),0)</f>
        <v>0</v>
      </c>
      <c r="I652" s="1">
        <f>SPX[[#This Row],[Invested]]/SPX[[#This Row],[Close]]</f>
        <v>0</v>
      </c>
      <c r="J652" s="1">
        <f>SUM(I$2:I652)</f>
        <v>14.901419792548458</v>
      </c>
      <c r="K652" s="32">
        <f>+SPX[[#This Row],[Cumulated Shares]]*SPX[[#This Row],[Close]]</f>
        <v>16782.127403410628</v>
      </c>
      <c r="L652" s="33">
        <f>IF(SPX[[#This Row],[Current Value]]&gt;0,1,0)</f>
        <v>1</v>
      </c>
      <c r="M652" s="34">
        <f ca="1">IFERROR(SPX[[#This Row],[Invested]]+OFFSET(SPX[[#This Row],[Invested]],-1,,,6),0)</f>
        <v>6000</v>
      </c>
    </row>
    <row r="653" spans="1:13" x14ac:dyDescent="0.25">
      <c r="A653" t="s">
        <v>6</v>
      </c>
      <c r="B653" s="37">
        <v>38078</v>
      </c>
      <c r="C653" s="1">
        <v>1126.209961</v>
      </c>
      <c r="D653" s="1">
        <v>1150.5699460000001</v>
      </c>
      <c r="E653" s="1">
        <v>1107.2299800000001</v>
      </c>
      <c r="F653" s="1">
        <v>1107.3000489999999</v>
      </c>
      <c r="G653" s="33">
        <f>IFERROR(IF(SPX[[#This Row],[Date]]=StartMonth,InvtTime*12,IF(G652&gt;0,G652-1,0)),0)</f>
        <v>0</v>
      </c>
      <c r="H653" s="34">
        <f>IF(SPX[[#This Row],[Count]]&gt;0,ROUND(AmountPerYear/12,2),0)</f>
        <v>0</v>
      </c>
      <c r="I653" s="1">
        <f>SPX[[#This Row],[Invested]]/SPX[[#This Row],[Close]]</f>
        <v>0</v>
      </c>
      <c r="J653" s="1">
        <f>SUM(I$2:I653)</f>
        <v>14.901419792548458</v>
      </c>
      <c r="K653" s="32">
        <f>+SPX[[#This Row],[Cumulated Shares]]*SPX[[#This Row],[Close]]</f>
        <v>16500.342866458475</v>
      </c>
      <c r="L653" s="33">
        <f>IF(SPX[[#This Row],[Current Value]]&gt;0,1,0)</f>
        <v>1</v>
      </c>
      <c r="M653" s="34">
        <f ca="1">IFERROR(SPX[[#This Row],[Invested]]+OFFSET(SPX[[#This Row],[Invested]],-1,,,6),0)</f>
        <v>6000</v>
      </c>
    </row>
    <row r="654" spans="1:13" x14ac:dyDescent="0.25">
      <c r="A654" t="s">
        <v>6</v>
      </c>
      <c r="B654" s="37">
        <v>38108</v>
      </c>
      <c r="C654" s="1">
        <v>1107.3000489999999</v>
      </c>
      <c r="D654" s="1">
        <v>1127.73999</v>
      </c>
      <c r="E654" s="1">
        <v>1076.3199460000001</v>
      </c>
      <c r="F654" s="1">
        <v>1120.6800539999999</v>
      </c>
      <c r="G654" s="33">
        <f>IFERROR(IF(SPX[[#This Row],[Date]]=StartMonth,InvtTime*12,IF(G653&gt;0,G653-1,0)),0)</f>
        <v>0</v>
      </c>
      <c r="H654" s="34">
        <f>IF(SPX[[#This Row],[Count]]&gt;0,ROUND(AmountPerYear/12,2),0)</f>
        <v>0</v>
      </c>
      <c r="I654" s="1">
        <f>SPX[[#This Row],[Invested]]/SPX[[#This Row],[Close]]</f>
        <v>0</v>
      </c>
      <c r="J654" s="1">
        <f>SUM(I$2:I654)</f>
        <v>14.901419792548458</v>
      </c>
      <c r="K654" s="32">
        <f>+SPX[[#This Row],[Cumulated Shares]]*SPX[[#This Row],[Close]]</f>
        <v>16699.723937789873</v>
      </c>
      <c r="L654" s="33">
        <f>IF(SPX[[#This Row],[Current Value]]&gt;0,1,0)</f>
        <v>1</v>
      </c>
      <c r="M654" s="34">
        <f ca="1">IFERROR(SPX[[#This Row],[Invested]]+OFFSET(SPX[[#This Row],[Invested]],-1,,,6),0)</f>
        <v>6000</v>
      </c>
    </row>
    <row r="655" spans="1:13" x14ac:dyDescent="0.25">
      <c r="A655" t="s">
        <v>6</v>
      </c>
      <c r="B655" s="37">
        <v>38139</v>
      </c>
      <c r="C655" s="1">
        <v>1120.6800539999999</v>
      </c>
      <c r="D655" s="1">
        <v>1146.339966</v>
      </c>
      <c r="E655" s="1">
        <v>1113.3199460000001</v>
      </c>
      <c r="F655" s="1">
        <v>1140.839966</v>
      </c>
      <c r="G655" s="33">
        <f>IFERROR(IF(SPX[[#This Row],[Date]]=StartMonth,InvtTime*12,IF(G654&gt;0,G654-1,0)),0)</f>
        <v>0</v>
      </c>
      <c r="H655" s="34">
        <f>IF(SPX[[#This Row],[Count]]&gt;0,ROUND(AmountPerYear/12,2),0)</f>
        <v>0</v>
      </c>
      <c r="I655" s="1">
        <f>SPX[[#This Row],[Invested]]/SPX[[#This Row],[Close]]</f>
        <v>0</v>
      </c>
      <c r="J655" s="1">
        <f>SUM(I$2:I655)</f>
        <v>14.901419792548458</v>
      </c>
      <c r="K655" s="32">
        <f>+SPX[[#This Row],[Cumulated Shares]]*SPX[[#This Row],[Close]]</f>
        <v>17000.135249482708</v>
      </c>
      <c r="L655" s="33">
        <f>IF(SPX[[#This Row],[Current Value]]&gt;0,1,0)</f>
        <v>1</v>
      </c>
      <c r="M655" s="34">
        <f ca="1">IFERROR(SPX[[#This Row],[Invested]]+OFFSET(SPX[[#This Row],[Invested]],-1,,,6),0)</f>
        <v>6000</v>
      </c>
    </row>
    <row r="656" spans="1:13" x14ac:dyDescent="0.25">
      <c r="A656" t="s">
        <v>6</v>
      </c>
      <c r="B656" s="37">
        <v>38169</v>
      </c>
      <c r="C656" s="1">
        <v>1140.839966</v>
      </c>
      <c r="D656" s="1">
        <v>1140.839966</v>
      </c>
      <c r="E656" s="1">
        <v>1078.780029</v>
      </c>
      <c r="F656" s="1">
        <v>1101.719971</v>
      </c>
      <c r="G656" s="33">
        <f>IFERROR(IF(SPX[[#This Row],[Date]]=StartMonth,InvtTime*12,IF(G655&gt;0,G655-1,0)),0)</f>
        <v>0</v>
      </c>
      <c r="H656" s="34">
        <f>IF(SPX[[#This Row],[Count]]&gt;0,ROUND(AmountPerYear/12,2),0)</f>
        <v>0</v>
      </c>
      <c r="I656" s="1">
        <f>SPX[[#This Row],[Invested]]/SPX[[#This Row],[Close]]</f>
        <v>0</v>
      </c>
      <c r="J656" s="1">
        <f>SUM(I$2:I656)</f>
        <v>14.901419792548458</v>
      </c>
      <c r="K656" s="32">
        <f>+SPX[[#This Row],[Cumulated Shares]]*SPX[[#This Row],[Close]]</f>
        <v>16417.191781705311</v>
      </c>
      <c r="L656" s="33">
        <f>IF(SPX[[#This Row],[Current Value]]&gt;0,1,0)</f>
        <v>1</v>
      </c>
      <c r="M656" s="34">
        <f ca="1">IFERROR(SPX[[#This Row],[Invested]]+OFFSET(SPX[[#This Row],[Invested]],-1,,,6),0)</f>
        <v>6000</v>
      </c>
    </row>
    <row r="657" spans="1:13" x14ac:dyDescent="0.25">
      <c r="A657" t="s">
        <v>6</v>
      </c>
      <c r="B657" s="37">
        <v>38200</v>
      </c>
      <c r="C657" s="1">
        <v>1101.719971</v>
      </c>
      <c r="D657" s="1">
        <v>1109.6800539999999</v>
      </c>
      <c r="E657" s="1">
        <v>1060.719971</v>
      </c>
      <c r="F657" s="1">
        <v>1104.23999</v>
      </c>
      <c r="G657" s="33">
        <f>IFERROR(IF(SPX[[#This Row],[Date]]=StartMonth,InvtTime*12,IF(G656&gt;0,G656-1,0)),0)</f>
        <v>0</v>
      </c>
      <c r="H657" s="34">
        <f>IF(SPX[[#This Row],[Count]]&gt;0,ROUND(AmountPerYear/12,2),0)</f>
        <v>0</v>
      </c>
      <c r="I657" s="1">
        <f>SPX[[#This Row],[Invested]]/SPX[[#This Row],[Close]]</f>
        <v>0</v>
      </c>
      <c r="J657" s="1">
        <f>SUM(I$2:I657)</f>
        <v>14.901419792548458</v>
      </c>
      <c r="K657" s="32">
        <f>+SPX[[#This Row],[Cumulated Shares]]*SPX[[#This Row],[Close]]</f>
        <v>16454.743642709513</v>
      </c>
      <c r="L657" s="33">
        <f>IF(SPX[[#This Row],[Current Value]]&gt;0,1,0)</f>
        <v>1</v>
      </c>
      <c r="M657" s="34">
        <f ca="1">IFERROR(SPX[[#This Row],[Invested]]+OFFSET(SPX[[#This Row],[Invested]],-1,,,6),0)</f>
        <v>6000</v>
      </c>
    </row>
    <row r="658" spans="1:13" x14ac:dyDescent="0.25">
      <c r="A658" t="s">
        <v>6</v>
      </c>
      <c r="B658" s="37">
        <v>38231</v>
      </c>
      <c r="C658" s="1">
        <v>1104.23999</v>
      </c>
      <c r="D658" s="1">
        <v>1131.540039</v>
      </c>
      <c r="E658" s="1">
        <v>1099.1800539999999</v>
      </c>
      <c r="F658" s="1">
        <v>1114.579956</v>
      </c>
      <c r="G658" s="33">
        <f>IFERROR(IF(SPX[[#This Row],[Date]]=StartMonth,InvtTime*12,IF(G657&gt;0,G657-1,0)),0)</f>
        <v>0</v>
      </c>
      <c r="H658" s="34">
        <f>IF(SPX[[#This Row],[Count]]&gt;0,ROUND(AmountPerYear/12,2),0)</f>
        <v>0</v>
      </c>
      <c r="I658" s="1">
        <f>SPX[[#This Row],[Invested]]/SPX[[#This Row],[Close]]</f>
        <v>0</v>
      </c>
      <c r="J658" s="1">
        <f>SUM(I$2:I658)</f>
        <v>14.901419792548458</v>
      </c>
      <c r="K658" s="32">
        <f>+SPX[[#This Row],[Cumulated Shares]]*SPX[[#This Row],[Close]]</f>
        <v>16608.823816716191</v>
      </c>
      <c r="L658" s="33">
        <f>IF(SPX[[#This Row],[Current Value]]&gt;0,1,0)</f>
        <v>1</v>
      </c>
      <c r="M658" s="34">
        <f ca="1">IFERROR(SPX[[#This Row],[Invested]]+OFFSET(SPX[[#This Row],[Invested]],-1,,,6),0)</f>
        <v>6000</v>
      </c>
    </row>
    <row r="659" spans="1:13" x14ac:dyDescent="0.25">
      <c r="A659" t="s">
        <v>6</v>
      </c>
      <c r="B659" s="37">
        <v>38261</v>
      </c>
      <c r="C659" s="1">
        <v>1114.579956</v>
      </c>
      <c r="D659" s="1">
        <v>1142.0500489999999</v>
      </c>
      <c r="E659" s="1">
        <v>1090.290039</v>
      </c>
      <c r="F659" s="1">
        <v>1130.1999510000001</v>
      </c>
      <c r="G659" s="33">
        <f>IFERROR(IF(SPX[[#This Row],[Date]]=StartMonth,InvtTime*12,IF(G658&gt;0,G658-1,0)),0)</f>
        <v>0</v>
      </c>
      <c r="H659" s="34">
        <f>IF(SPX[[#This Row],[Count]]&gt;0,ROUND(AmountPerYear/12,2),0)</f>
        <v>0</v>
      </c>
      <c r="I659" s="1">
        <f>SPX[[#This Row],[Invested]]/SPX[[#This Row],[Close]]</f>
        <v>0</v>
      </c>
      <c r="J659" s="1">
        <f>SUM(I$2:I659)</f>
        <v>14.901419792548458</v>
      </c>
      <c r="K659" s="32">
        <f>+SPX[[#This Row],[Cumulated Shares]]*SPX[[#This Row],[Close]]</f>
        <v>16841.583919368699</v>
      </c>
      <c r="L659" s="33">
        <f>IF(SPX[[#This Row],[Current Value]]&gt;0,1,0)</f>
        <v>1</v>
      </c>
      <c r="M659" s="34">
        <f ca="1">IFERROR(SPX[[#This Row],[Invested]]+OFFSET(SPX[[#This Row],[Invested]],-1,,,6),0)</f>
        <v>6000</v>
      </c>
    </row>
    <row r="660" spans="1:13" x14ac:dyDescent="0.25">
      <c r="A660" t="s">
        <v>6</v>
      </c>
      <c r="B660" s="37">
        <v>38292</v>
      </c>
      <c r="C660" s="1">
        <v>1130.1999510000001</v>
      </c>
      <c r="D660" s="1">
        <v>1188.459961</v>
      </c>
      <c r="E660" s="1">
        <v>1127.599976</v>
      </c>
      <c r="F660" s="1">
        <v>1173.8199460000001</v>
      </c>
      <c r="G660" s="33">
        <f>IFERROR(IF(SPX[[#This Row],[Date]]=StartMonth,InvtTime*12,IF(G659&gt;0,G659-1,0)),0)</f>
        <v>0</v>
      </c>
      <c r="H660" s="34">
        <f>IF(SPX[[#This Row],[Count]]&gt;0,ROUND(AmountPerYear/12,2),0)</f>
        <v>0</v>
      </c>
      <c r="I660" s="1">
        <f>SPX[[#This Row],[Invested]]/SPX[[#This Row],[Close]]</f>
        <v>0</v>
      </c>
      <c r="J660" s="1">
        <f>SUM(I$2:I660)</f>
        <v>14.901419792548458</v>
      </c>
      <c r="K660" s="32">
        <f>+SPX[[#This Row],[Cumulated Shares]]*SPX[[#This Row],[Close]]</f>
        <v>17491.583776212563</v>
      </c>
      <c r="L660" s="33">
        <f>IF(SPX[[#This Row],[Current Value]]&gt;0,1,0)</f>
        <v>1</v>
      </c>
      <c r="M660" s="34">
        <f ca="1">IFERROR(SPX[[#This Row],[Invested]]+OFFSET(SPX[[#This Row],[Invested]],-1,,,6),0)</f>
        <v>6000</v>
      </c>
    </row>
    <row r="661" spans="1:13" x14ac:dyDescent="0.25">
      <c r="A661" t="s">
        <v>6</v>
      </c>
      <c r="B661" s="37">
        <v>38322</v>
      </c>
      <c r="C661" s="1">
        <v>1173.780029</v>
      </c>
      <c r="D661" s="1">
        <v>1217.329956</v>
      </c>
      <c r="E661" s="1">
        <v>1173.780029</v>
      </c>
      <c r="F661" s="1">
        <v>1211.920044</v>
      </c>
      <c r="G661" s="33">
        <f>IFERROR(IF(SPX[[#This Row],[Date]]=StartMonth,InvtTime*12,IF(G660&gt;0,G660-1,0)),0)</f>
        <v>0</v>
      </c>
      <c r="H661" s="34">
        <f>IF(SPX[[#This Row],[Count]]&gt;0,ROUND(AmountPerYear/12,2),0)</f>
        <v>0</v>
      </c>
      <c r="I661" s="1">
        <f>SPX[[#This Row],[Invested]]/SPX[[#This Row],[Close]]</f>
        <v>0</v>
      </c>
      <c r="J661" s="1">
        <f>SUM(I$2:I661)</f>
        <v>14.901419792548458</v>
      </c>
      <c r="K661" s="32">
        <f>+SPX[[#This Row],[Cumulated Shares]]*SPX[[#This Row],[Close]]</f>
        <v>18059.329330647797</v>
      </c>
      <c r="L661" s="33">
        <f>IF(SPX[[#This Row],[Current Value]]&gt;0,1,0)</f>
        <v>1</v>
      </c>
      <c r="M661" s="34">
        <f ca="1">IFERROR(SPX[[#This Row],[Invested]]+OFFSET(SPX[[#This Row],[Invested]],-1,,,6),0)</f>
        <v>6000</v>
      </c>
    </row>
    <row r="662" spans="1:13" x14ac:dyDescent="0.25">
      <c r="A662" t="s">
        <v>6</v>
      </c>
      <c r="B662" s="37">
        <v>38353</v>
      </c>
      <c r="C662" s="1">
        <v>1211.920044</v>
      </c>
      <c r="D662" s="1">
        <v>1217.8000489999999</v>
      </c>
      <c r="E662" s="1">
        <v>1163.75</v>
      </c>
      <c r="F662" s="1">
        <v>1181.2700199999999</v>
      </c>
      <c r="G662" s="33">
        <f>IFERROR(IF(SPX[[#This Row],[Date]]=StartMonth,InvtTime*12,IF(G661&gt;0,G661-1,0)),0)</f>
        <v>0</v>
      </c>
      <c r="H662" s="34">
        <f>IF(SPX[[#This Row],[Count]]&gt;0,ROUND(AmountPerYear/12,2),0)</f>
        <v>0</v>
      </c>
      <c r="I662" s="1">
        <f>SPX[[#This Row],[Invested]]/SPX[[#This Row],[Close]]</f>
        <v>0</v>
      </c>
      <c r="J662" s="1">
        <f>SUM(I$2:I662)</f>
        <v>14.901419792548458</v>
      </c>
      <c r="K662" s="32">
        <f>+SPX[[#This Row],[Cumulated Shares]]*SPX[[#This Row],[Close]]</f>
        <v>17602.600456372111</v>
      </c>
      <c r="L662" s="33">
        <f>IF(SPX[[#This Row],[Current Value]]&gt;0,1,0)</f>
        <v>1</v>
      </c>
      <c r="M662" s="34">
        <f ca="1">IFERROR(SPX[[#This Row],[Invested]]+OFFSET(SPX[[#This Row],[Invested]],-1,,,6),0)</f>
        <v>6000</v>
      </c>
    </row>
    <row r="663" spans="1:13" x14ac:dyDescent="0.25">
      <c r="A663" t="s">
        <v>6</v>
      </c>
      <c r="B663" s="37">
        <v>38384</v>
      </c>
      <c r="C663" s="1">
        <v>1181.2700199999999</v>
      </c>
      <c r="D663" s="1">
        <v>1212.4399410000001</v>
      </c>
      <c r="E663" s="1">
        <v>1180.9499510000001</v>
      </c>
      <c r="F663" s="1">
        <v>1203.599976</v>
      </c>
      <c r="G663" s="33">
        <f>IFERROR(IF(SPX[[#This Row],[Date]]=StartMonth,InvtTime*12,IF(G662&gt;0,G662-1,0)),0)</f>
        <v>0</v>
      </c>
      <c r="H663" s="34">
        <f>IF(SPX[[#This Row],[Count]]&gt;0,ROUND(AmountPerYear/12,2),0)</f>
        <v>0</v>
      </c>
      <c r="I663" s="1">
        <f>SPX[[#This Row],[Invested]]/SPX[[#This Row],[Close]]</f>
        <v>0</v>
      </c>
      <c r="J663" s="1">
        <f>SUM(I$2:I663)</f>
        <v>14.901419792548458</v>
      </c>
      <c r="K663" s="32">
        <f>+SPX[[#This Row],[Cumulated Shares]]*SPX[[#This Row],[Close]]</f>
        <v>17935.348504677248</v>
      </c>
      <c r="L663" s="33">
        <f>IF(SPX[[#This Row],[Current Value]]&gt;0,1,0)</f>
        <v>1</v>
      </c>
      <c r="M663" s="34">
        <f ca="1">IFERROR(SPX[[#This Row],[Invested]]+OFFSET(SPX[[#This Row],[Invested]],-1,,,6),0)</f>
        <v>6000</v>
      </c>
    </row>
    <row r="664" spans="1:13" x14ac:dyDescent="0.25">
      <c r="A664" t="s">
        <v>6</v>
      </c>
      <c r="B664" s="37">
        <v>38412</v>
      </c>
      <c r="C664" s="1">
        <v>1203.599976</v>
      </c>
      <c r="D664" s="1">
        <v>1229.1099850000001</v>
      </c>
      <c r="E664" s="1">
        <v>1163.6899410000001</v>
      </c>
      <c r="F664" s="1">
        <v>1180.589966</v>
      </c>
      <c r="G664" s="33">
        <f>IFERROR(IF(SPX[[#This Row],[Date]]=StartMonth,InvtTime*12,IF(G663&gt;0,G663-1,0)),0)</f>
        <v>0</v>
      </c>
      <c r="H664" s="34">
        <f>IF(SPX[[#This Row],[Count]]&gt;0,ROUND(AmountPerYear/12,2),0)</f>
        <v>0</v>
      </c>
      <c r="I664" s="1">
        <f>SPX[[#This Row],[Invested]]/SPX[[#This Row],[Close]]</f>
        <v>0</v>
      </c>
      <c r="J664" s="1">
        <f>SUM(I$2:I664)</f>
        <v>14.901419792548458</v>
      </c>
      <c r="K664" s="32">
        <f>+SPX[[#This Row],[Cumulated Shares]]*SPX[[#This Row],[Close]]</f>
        <v>17592.466686236512</v>
      </c>
      <c r="L664" s="33">
        <f>IF(SPX[[#This Row],[Current Value]]&gt;0,1,0)</f>
        <v>1</v>
      </c>
      <c r="M664" s="34">
        <f ca="1">IFERROR(SPX[[#This Row],[Invested]]+OFFSET(SPX[[#This Row],[Invested]],-1,,,6),0)</f>
        <v>6000</v>
      </c>
    </row>
    <row r="665" spans="1:13" x14ac:dyDescent="0.25">
      <c r="A665" t="s">
        <v>6</v>
      </c>
      <c r="B665" s="37">
        <v>38443</v>
      </c>
      <c r="C665" s="1">
        <v>1180.589966</v>
      </c>
      <c r="D665" s="1">
        <v>1191.880005</v>
      </c>
      <c r="E665" s="1">
        <v>1136.150024</v>
      </c>
      <c r="F665" s="1">
        <v>1156.849976</v>
      </c>
      <c r="G665" s="33">
        <f>IFERROR(IF(SPX[[#This Row],[Date]]=StartMonth,InvtTime*12,IF(G664&gt;0,G664-1,0)),0)</f>
        <v>0</v>
      </c>
      <c r="H665" s="34">
        <f>IF(SPX[[#This Row],[Count]]&gt;0,ROUND(AmountPerYear/12,2),0)</f>
        <v>0</v>
      </c>
      <c r="I665" s="1">
        <f>SPX[[#This Row],[Invested]]/SPX[[#This Row],[Close]]</f>
        <v>0</v>
      </c>
      <c r="J665" s="1">
        <f>SUM(I$2:I665)</f>
        <v>14.901419792548458</v>
      </c>
      <c r="K665" s="32">
        <f>+SPX[[#This Row],[Cumulated Shares]]*SPX[[#This Row],[Close]]</f>
        <v>17238.707129375609</v>
      </c>
      <c r="L665" s="33">
        <f>IF(SPX[[#This Row],[Current Value]]&gt;0,1,0)</f>
        <v>1</v>
      </c>
      <c r="M665" s="34">
        <f ca="1">IFERROR(SPX[[#This Row],[Invested]]+OFFSET(SPX[[#This Row],[Invested]],-1,,,6),0)</f>
        <v>6000</v>
      </c>
    </row>
    <row r="666" spans="1:13" x14ac:dyDescent="0.25">
      <c r="A666" t="s">
        <v>6</v>
      </c>
      <c r="B666" s="37">
        <v>38473</v>
      </c>
      <c r="C666" s="1">
        <v>1156.849976</v>
      </c>
      <c r="D666" s="1">
        <v>1199.5600589999999</v>
      </c>
      <c r="E666" s="1">
        <v>1146.1800539999999</v>
      </c>
      <c r="F666" s="1">
        <v>1191.5</v>
      </c>
      <c r="G666" s="33">
        <f>IFERROR(IF(SPX[[#This Row],[Date]]=StartMonth,InvtTime*12,IF(G665&gt;0,G665-1,0)),0)</f>
        <v>0</v>
      </c>
      <c r="H666" s="34">
        <f>IF(SPX[[#This Row],[Count]]&gt;0,ROUND(AmountPerYear/12,2),0)</f>
        <v>0</v>
      </c>
      <c r="I666" s="1">
        <f>SPX[[#This Row],[Invested]]/SPX[[#This Row],[Close]]</f>
        <v>0</v>
      </c>
      <c r="J666" s="1">
        <f>SUM(I$2:I666)</f>
        <v>14.901419792548458</v>
      </c>
      <c r="K666" s="32">
        <f>+SPX[[#This Row],[Cumulated Shares]]*SPX[[#This Row],[Close]]</f>
        <v>17755.041682821487</v>
      </c>
      <c r="L666" s="33">
        <f>IF(SPX[[#This Row],[Current Value]]&gt;0,1,0)</f>
        <v>1</v>
      </c>
      <c r="M666" s="34">
        <f ca="1">IFERROR(SPX[[#This Row],[Invested]]+OFFSET(SPX[[#This Row],[Invested]],-1,,,6),0)</f>
        <v>6000</v>
      </c>
    </row>
    <row r="667" spans="1:13" x14ac:dyDescent="0.25">
      <c r="A667" t="s">
        <v>6</v>
      </c>
      <c r="B667" s="37">
        <v>38504</v>
      </c>
      <c r="C667" s="1">
        <v>1191.5</v>
      </c>
      <c r="D667" s="1">
        <v>1219.589966</v>
      </c>
      <c r="E667" s="1">
        <v>1188.3000489999999</v>
      </c>
      <c r="F667" s="1">
        <v>1191.329956</v>
      </c>
      <c r="G667" s="33">
        <f>IFERROR(IF(SPX[[#This Row],[Date]]=StartMonth,InvtTime*12,IF(G666&gt;0,G666-1,0)),0)</f>
        <v>0</v>
      </c>
      <c r="H667" s="34">
        <f>IF(SPX[[#This Row],[Count]]&gt;0,ROUND(AmountPerYear/12,2),0)</f>
        <v>0</v>
      </c>
      <c r="I667" s="1">
        <f>SPX[[#This Row],[Invested]]/SPX[[#This Row],[Close]]</f>
        <v>0</v>
      </c>
      <c r="J667" s="1">
        <f>SUM(I$2:I667)</f>
        <v>14.901419792548458</v>
      </c>
      <c r="K667" s="32">
        <f>+SPX[[#This Row],[Cumulated Shares]]*SPX[[#This Row],[Close]]</f>
        <v>17752.507785794285</v>
      </c>
      <c r="L667" s="33">
        <f>IF(SPX[[#This Row],[Current Value]]&gt;0,1,0)</f>
        <v>1</v>
      </c>
      <c r="M667" s="34">
        <f ca="1">IFERROR(SPX[[#This Row],[Invested]]+OFFSET(SPX[[#This Row],[Invested]],-1,,,6),0)</f>
        <v>6000</v>
      </c>
    </row>
    <row r="668" spans="1:13" x14ac:dyDescent="0.25">
      <c r="A668" t="s">
        <v>6</v>
      </c>
      <c r="B668" s="37">
        <v>38534</v>
      </c>
      <c r="C668" s="1">
        <v>1191.329956</v>
      </c>
      <c r="D668" s="1">
        <v>1245.150024</v>
      </c>
      <c r="E668" s="1">
        <v>1183.5500489999999</v>
      </c>
      <c r="F668" s="1">
        <v>1234.1800539999999</v>
      </c>
      <c r="G668" s="33">
        <f>IFERROR(IF(SPX[[#This Row],[Date]]=StartMonth,InvtTime*12,IF(G667&gt;0,G667-1,0)),0)</f>
        <v>0</v>
      </c>
      <c r="H668" s="34">
        <f>IF(SPX[[#This Row],[Count]]&gt;0,ROUND(AmountPerYear/12,2),0)</f>
        <v>0</v>
      </c>
      <c r="I668" s="1">
        <f>SPX[[#This Row],[Invested]]/SPX[[#This Row],[Close]]</f>
        <v>0</v>
      </c>
      <c r="J668" s="1">
        <f>SUM(I$2:I668)</f>
        <v>14.901419792548458</v>
      </c>
      <c r="K668" s="32">
        <f>+SPX[[#This Row],[Cumulated Shares]]*SPX[[#This Row],[Close]]</f>
        <v>18391.035084244122</v>
      </c>
      <c r="L668" s="33">
        <f>IF(SPX[[#This Row],[Current Value]]&gt;0,1,0)</f>
        <v>1</v>
      </c>
      <c r="M668" s="34">
        <f ca="1">IFERROR(SPX[[#This Row],[Invested]]+OFFSET(SPX[[#This Row],[Invested]],-1,,,6),0)</f>
        <v>6000</v>
      </c>
    </row>
    <row r="669" spans="1:13" x14ac:dyDescent="0.25">
      <c r="A669" t="s">
        <v>6</v>
      </c>
      <c r="B669" s="37">
        <v>38565</v>
      </c>
      <c r="C669" s="1">
        <v>1234.1800539999999</v>
      </c>
      <c r="D669" s="1">
        <v>1245.8599850000001</v>
      </c>
      <c r="E669" s="1">
        <v>1201.0699460000001</v>
      </c>
      <c r="F669" s="1">
        <v>1220.329956</v>
      </c>
      <c r="G669" s="33">
        <f>IFERROR(IF(SPX[[#This Row],[Date]]=StartMonth,InvtTime*12,IF(G668&gt;0,G668-1,0)),0)</f>
        <v>0</v>
      </c>
      <c r="H669" s="34">
        <f>IF(SPX[[#This Row],[Count]]&gt;0,ROUND(AmountPerYear/12,2),0)</f>
        <v>0</v>
      </c>
      <c r="I669" s="1">
        <f>SPX[[#This Row],[Invested]]/SPX[[#This Row],[Close]]</f>
        <v>0</v>
      </c>
      <c r="J669" s="1">
        <f>SUM(I$2:I669)</f>
        <v>14.901419792548458</v>
      </c>
      <c r="K669" s="32">
        <f>+SPX[[#This Row],[Cumulated Shares]]*SPX[[#This Row],[Close]]</f>
        <v>18184.648959778187</v>
      </c>
      <c r="L669" s="33">
        <f>IF(SPX[[#This Row],[Current Value]]&gt;0,1,0)</f>
        <v>1</v>
      </c>
      <c r="M669" s="34">
        <f ca="1">IFERROR(SPX[[#This Row],[Invested]]+OFFSET(SPX[[#This Row],[Invested]],-1,,,6),0)</f>
        <v>6000</v>
      </c>
    </row>
    <row r="670" spans="1:13" x14ac:dyDescent="0.25">
      <c r="A670" t="s">
        <v>6</v>
      </c>
      <c r="B670" s="37">
        <v>38596</v>
      </c>
      <c r="C670" s="1">
        <v>1220.329956</v>
      </c>
      <c r="D670" s="1">
        <v>1243.130005</v>
      </c>
      <c r="E670" s="1">
        <v>1205.349976</v>
      </c>
      <c r="F670" s="1">
        <v>1228.8100589999999</v>
      </c>
      <c r="G670" s="33">
        <f>IFERROR(IF(SPX[[#This Row],[Date]]=StartMonth,InvtTime*12,IF(G669&gt;0,G669-1,0)),0)</f>
        <v>0</v>
      </c>
      <c r="H670" s="34">
        <f>IF(SPX[[#This Row],[Count]]&gt;0,ROUND(AmountPerYear/12,2),0)</f>
        <v>0</v>
      </c>
      <c r="I670" s="1">
        <f>SPX[[#This Row],[Invested]]/SPX[[#This Row],[Close]]</f>
        <v>0</v>
      </c>
      <c r="J670" s="1">
        <f>SUM(I$2:I670)</f>
        <v>14.901419792548458</v>
      </c>
      <c r="K670" s="32">
        <f>+SPX[[#This Row],[Cumulated Shares]]*SPX[[#This Row],[Close]]</f>
        <v>18311.014534465237</v>
      </c>
      <c r="L670" s="33">
        <f>IF(SPX[[#This Row],[Current Value]]&gt;0,1,0)</f>
        <v>1</v>
      </c>
      <c r="M670" s="34">
        <f ca="1">IFERROR(SPX[[#This Row],[Invested]]+OFFSET(SPX[[#This Row],[Invested]],-1,,,6),0)</f>
        <v>6000</v>
      </c>
    </row>
    <row r="671" spans="1:13" x14ac:dyDescent="0.25">
      <c r="A671" t="s">
        <v>6</v>
      </c>
      <c r="B671" s="37">
        <v>38626</v>
      </c>
      <c r="C671" s="1">
        <v>1228.8100589999999</v>
      </c>
      <c r="D671" s="1">
        <v>1233.339966</v>
      </c>
      <c r="E671" s="1">
        <v>1168.1999510000001</v>
      </c>
      <c r="F671" s="1">
        <v>1207.01001</v>
      </c>
      <c r="G671" s="33">
        <f>IFERROR(IF(SPX[[#This Row],[Date]]=StartMonth,InvtTime*12,IF(G670&gt;0,G670-1,0)),0)</f>
        <v>0</v>
      </c>
      <c r="H671" s="34">
        <f>IF(SPX[[#This Row],[Count]]&gt;0,ROUND(AmountPerYear/12,2),0)</f>
        <v>0</v>
      </c>
      <c r="I671" s="1">
        <f>SPX[[#This Row],[Invested]]/SPX[[#This Row],[Close]]</f>
        <v>0</v>
      </c>
      <c r="J671" s="1">
        <f>SUM(I$2:I671)</f>
        <v>14.901419792548458</v>
      </c>
      <c r="K671" s="32">
        <f>+SPX[[#This Row],[Cumulated Shares]]*SPX[[#This Row],[Close]]</f>
        <v>17986.16285281811</v>
      </c>
      <c r="L671" s="33">
        <f>IF(SPX[[#This Row],[Current Value]]&gt;0,1,0)</f>
        <v>1</v>
      </c>
      <c r="M671" s="34">
        <f ca="1">IFERROR(SPX[[#This Row],[Invested]]+OFFSET(SPX[[#This Row],[Invested]],-1,,,6),0)</f>
        <v>6000</v>
      </c>
    </row>
    <row r="672" spans="1:13" x14ac:dyDescent="0.25">
      <c r="A672" t="s">
        <v>6</v>
      </c>
      <c r="B672" s="37">
        <v>38657</v>
      </c>
      <c r="C672" s="1">
        <v>1207.01001</v>
      </c>
      <c r="D672" s="1">
        <v>1270.6400149999999</v>
      </c>
      <c r="E672" s="1">
        <v>1201.0699460000001</v>
      </c>
      <c r="F672" s="1">
        <v>1249.4799800000001</v>
      </c>
      <c r="G672" s="33">
        <f>IFERROR(IF(SPX[[#This Row],[Date]]=StartMonth,InvtTime*12,IF(G671&gt;0,G671-1,0)),0)</f>
        <v>0</v>
      </c>
      <c r="H672" s="34">
        <f>IF(SPX[[#This Row],[Count]]&gt;0,ROUND(AmountPerYear/12,2),0)</f>
        <v>0</v>
      </c>
      <c r="I672" s="1">
        <f>SPX[[#This Row],[Invested]]/SPX[[#This Row],[Close]]</f>
        <v>0</v>
      </c>
      <c r="J672" s="1">
        <f>SUM(I$2:I672)</f>
        <v>14.901419792548458</v>
      </c>
      <c r="K672" s="32">
        <f>+SPX[[#This Row],[Cumulated Shares]]*SPX[[#This Row],[Close]]</f>
        <v>18619.025704365053</v>
      </c>
      <c r="L672" s="33">
        <f>IF(SPX[[#This Row],[Current Value]]&gt;0,1,0)</f>
        <v>1</v>
      </c>
      <c r="M672" s="34">
        <f ca="1">IFERROR(SPX[[#This Row],[Invested]]+OFFSET(SPX[[#This Row],[Invested]],-1,,,6),0)</f>
        <v>6000</v>
      </c>
    </row>
    <row r="673" spans="1:13" x14ac:dyDescent="0.25">
      <c r="A673" t="s">
        <v>6</v>
      </c>
      <c r="B673" s="37">
        <v>38687</v>
      </c>
      <c r="C673" s="1">
        <v>1249.4799800000001</v>
      </c>
      <c r="D673" s="1">
        <v>1275.8000489999999</v>
      </c>
      <c r="E673" s="1">
        <v>1246.589966</v>
      </c>
      <c r="F673" s="1">
        <v>1248.290039</v>
      </c>
      <c r="G673" s="33">
        <f>IFERROR(IF(SPX[[#This Row],[Date]]=StartMonth,InvtTime*12,IF(G672&gt;0,G672-1,0)),0)</f>
        <v>0</v>
      </c>
      <c r="H673" s="34">
        <f>IF(SPX[[#This Row],[Count]]&gt;0,ROUND(AmountPerYear/12,2),0)</f>
        <v>0</v>
      </c>
      <c r="I673" s="1">
        <f>SPX[[#This Row],[Invested]]/SPX[[#This Row],[Close]]</f>
        <v>0</v>
      </c>
      <c r="J673" s="1">
        <f>SUM(I$2:I673)</f>
        <v>14.901419792548458</v>
      </c>
      <c r="K673" s="32">
        <f>+SPX[[#This Row],[Cumulated Shares]]*SPX[[#This Row],[Close]]</f>
        <v>18601.293893995688</v>
      </c>
      <c r="L673" s="33">
        <f>IF(SPX[[#This Row],[Current Value]]&gt;0,1,0)</f>
        <v>1</v>
      </c>
      <c r="M673" s="34">
        <f ca="1">IFERROR(SPX[[#This Row],[Invested]]+OFFSET(SPX[[#This Row],[Invested]],-1,,,6),0)</f>
        <v>6000</v>
      </c>
    </row>
    <row r="674" spans="1:13" x14ac:dyDescent="0.25">
      <c r="A674" t="s">
        <v>6</v>
      </c>
      <c r="B674" s="37">
        <v>38718</v>
      </c>
      <c r="C674" s="1">
        <v>1248.290039</v>
      </c>
      <c r="D674" s="1">
        <v>1294.900024</v>
      </c>
      <c r="E674" s="1">
        <v>1245.73999</v>
      </c>
      <c r="F674" s="1">
        <v>1280.079956</v>
      </c>
      <c r="G674" s="33">
        <f>IFERROR(IF(SPX[[#This Row],[Date]]=StartMonth,InvtTime*12,IF(G673&gt;0,G673-1,0)),0)</f>
        <v>0</v>
      </c>
      <c r="H674" s="34">
        <f>IF(SPX[[#This Row],[Count]]&gt;0,ROUND(AmountPerYear/12,2),0)</f>
        <v>0</v>
      </c>
      <c r="I674" s="1">
        <f>SPX[[#This Row],[Invested]]/SPX[[#This Row],[Close]]</f>
        <v>0</v>
      </c>
      <c r="J674" s="1">
        <f>SUM(I$2:I674)</f>
        <v>14.901419792548458</v>
      </c>
      <c r="K674" s="32">
        <f>+SPX[[#This Row],[Cumulated Shares]]*SPX[[#This Row],[Close]]</f>
        <v>19075.00879238296</v>
      </c>
      <c r="L674" s="33">
        <f>IF(SPX[[#This Row],[Current Value]]&gt;0,1,0)</f>
        <v>1</v>
      </c>
      <c r="M674" s="34">
        <f ca="1">IFERROR(SPX[[#This Row],[Invested]]+OFFSET(SPX[[#This Row],[Invested]],-1,,,6),0)</f>
        <v>6000</v>
      </c>
    </row>
    <row r="675" spans="1:13" x14ac:dyDescent="0.25">
      <c r="A675" t="s">
        <v>6</v>
      </c>
      <c r="B675" s="37">
        <v>38749</v>
      </c>
      <c r="C675" s="1">
        <v>1280.079956</v>
      </c>
      <c r="D675" s="1">
        <v>1297.5699460000001</v>
      </c>
      <c r="E675" s="1">
        <v>1253.6099850000001</v>
      </c>
      <c r="F675" s="1">
        <v>1280.660034</v>
      </c>
      <c r="G675" s="33">
        <f>IFERROR(IF(SPX[[#This Row],[Date]]=StartMonth,InvtTime*12,IF(G674&gt;0,G674-1,0)),0)</f>
        <v>0</v>
      </c>
      <c r="H675" s="34">
        <f>IF(SPX[[#This Row],[Count]]&gt;0,ROUND(AmountPerYear/12,2),0)</f>
        <v>0</v>
      </c>
      <c r="I675" s="1">
        <f>SPX[[#This Row],[Invested]]/SPX[[#This Row],[Close]]</f>
        <v>0</v>
      </c>
      <c r="J675" s="1">
        <f>SUM(I$2:I675)</f>
        <v>14.901419792548458</v>
      </c>
      <c r="K675" s="32">
        <f>+SPX[[#This Row],[Cumulated Shares]]*SPX[[#This Row],[Close]]</f>
        <v>19083.652778173382</v>
      </c>
      <c r="L675" s="33">
        <f>IF(SPX[[#This Row],[Current Value]]&gt;0,1,0)</f>
        <v>1</v>
      </c>
      <c r="M675" s="34">
        <f ca="1">IFERROR(SPX[[#This Row],[Invested]]+OFFSET(SPX[[#This Row],[Invested]],-1,,,6),0)</f>
        <v>6000</v>
      </c>
    </row>
    <row r="676" spans="1:13" x14ac:dyDescent="0.25">
      <c r="A676" t="s">
        <v>6</v>
      </c>
      <c r="B676" s="37">
        <v>38777</v>
      </c>
      <c r="C676" s="1">
        <v>1280.660034</v>
      </c>
      <c r="D676" s="1">
        <v>1310.880005</v>
      </c>
      <c r="E676" s="1">
        <v>1268.420044</v>
      </c>
      <c r="F676" s="1">
        <v>1294.869995</v>
      </c>
      <c r="G676" s="33">
        <f>IFERROR(IF(SPX[[#This Row],[Date]]=StartMonth,InvtTime*12,IF(G675&gt;0,G675-1,0)),0)</f>
        <v>0</v>
      </c>
      <c r="H676" s="34">
        <f>IF(SPX[[#This Row],[Count]]&gt;0,ROUND(AmountPerYear/12,2),0)</f>
        <v>0</v>
      </c>
      <c r="I676" s="1">
        <f>SPX[[#This Row],[Invested]]/SPX[[#This Row],[Close]]</f>
        <v>0</v>
      </c>
      <c r="J676" s="1">
        <f>SUM(I$2:I676)</f>
        <v>14.901419792548458</v>
      </c>
      <c r="K676" s="32">
        <f>+SPX[[#This Row],[Cumulated Shares]]*SPX[[#This Row],[Close]]</f>
        <v>19295.401372270124</v>
      </c>
      <c r="L676" s="33">
        <f>IF(SPX[[#This Row],[Current Value]]&gt;0,1,0)</f>
        <v>1</v>
      </c>
      <c r="M676" s="34">
        <f ca="1">IFERROR(SPX[[#This Row],[Invested]]+OFFSET(SPX[[#This Row],[Invested]],-1,,,6),0)</f>
        <v>6000</v>
      </c>
    </row>
    <row r="677" spans="1:13" x14ac:dyDescent="0.25">
      <c r="A677" t="s">
        <v>6</v>
      </c>
      <c r="B677" s="37">
        <v>38808</v>
      </c>
      <c r="C677" s="1">
        <v>1302.880005</v>
      </c>
      <c r="D677" s="1">
        <v>1318.160034</v>
      </c>
      <c r="E677" s="1">
        <v>1280.73999</v>
      </c>
      <c r="F677" s="1">
        <v>1310.6099850000001</v>
      </c>
      <c r="G677" s="33">
        <f>IFERROR(IF(SPX[[#This Row],[Date]]=StartMonth,InvtTime*12,IF(G676&gt;0,G676-1,0)),0)</f>
        <v>0</v>
      </c>
      <c r="H677" s="34">
        <f>IF(SPX[[#This Row],[Count]]&gt;0,ROUND(AmountPerYear/12,2),0)</f>
        <v>0</v>
      </c>
      <c r="I677" s="1">
        <f>SPX[[#This Row],[Invested]]/SPX[[#This Row],[Close]]</f>
        <v>0</v>
      </c>
      <c r="J677" s="1">
        <f>SUM(I$2:I677)</f>
        <v>14.901419792548458</v>
      </c>
      <c r="K677" s="32">
        <f>+SPX[[#This Row],[Cumulated Shares]]*SPX[[#This Row],[Close]]</f>
        <v>19529.949570790639</v>
      </c>
      <c r="L677" s="33">
        <f>IF(SPX[[#This Row],[Current Value]]&gt;0,1,0)</f>
        <v>1</v>
      </c>
      <c r="M677" s="34">
        <f ca="1">IFERROR(SPX[[#This Row],[Invested]]+OFFSET(SPX[[#This Row],[Invested]],-1,,,6),0)</f>
        <v>6000</v>
      </c>
    </row>
    <row r="678" spans="1:13" x14ac:dyDescent="0.25">
      <c r="A678" t="s">
        <v>6</v>
      </c>
      <c r="B678" s="37">
        <v>38838</v>
      </c>
      <c r="C678" s="1">
        <v>1310.6099850000001</v>
      </c>
      <c r="D678" s="1">
        <v>1326.6999510000001</v>
      </c>
      <c r="E678" s="1">
        <v>1245.339966</v>
      </c>
      <c r="F678" s="1">
        <v>1270.089966</v>
      </c>
      <c r="G678" s="33">
        <f>IFERROR(IF(SPX[[#This Row],[Date]]=StartMonth,InvtTime*12,IF(G677&gt;0,G677-1,0)),0)</f>
        <v>0</v>
      </c>
      <c r="H678" s="34">
        <f>IF(SPX[[#This Row],[Count]]&gt;0,ROUND(AmountPerYear/12,2),0)</f>
        <v>0</v>
      </c>
      <c r="I678" s="1">
        <f>SPX[[#This Row],[Invested]]/SPX[[#This Row],[Close]]</f>
        <v>0</v>
      </c>
      <c r="J678" s="1">
        <f>SUM(I$2:I678)</f>
        <v>14.901419792548458</v>
      </c>
      <c r="K678" s="32">
        <f>+SPX[[#This Row],[Cumulated Shares]]*SPX[[#This Row],[Close]]</f>
        <v>18926.143757669597</v>
      </c>
      <c r="L678" s="33">
        <f>IF(SPX[[#This Row],[Current Value]]&gt;0,1,0)</f>
        <v>1</v>
      </c>
      <c r="M678" s="34">
        <f ca="1">IFERROR(SPX[[#This Row],[Invested]]+OFFSET(SPX[[#This Row],[Invested]],-1,,,6),0)</f>
        <v>6000</v>
      </c>
    </row>
    <row r="679" spans="1:13" x14ac:dyDescent="0.25">
      <c r="A679" t="s">
        <v>6</v>
      </c>
      <c r="B679" s="37">
        <v>38869</v>
      </c>
      <c r="C679" s="1">
        <v>1270.0500489999999</v>
      </c>
      <c r="D679" s="1">
        <v>1290.6800539999999</v>
      </c>
      <c r="E679" s="1">
        <v>1219.290039</v>
      </c>
      <c r="F679" s="1">
        <v>1270.1999510000001</v>
      </c>
      <c r="G679" s="33">
        <f>IFERROR(IF(SPX[[#This Row],[Date]]=StartMonth,InvtTime*12,IF(G678&gt;0,G678-1,0)),0)</f>
        <v>0</v>
      </c>
      <c r="H679" s="34">
        <f>IF(SPX[[#This Row],[Count]]&gt;0,ROUND(AmountPerYear/12,2),0)</f>
        <v>0</v>
      </c>
      <c r="I679" s="1">
        <f>SPX[[#This Row],[Invested]]/SPX[[#This Row],[Close]]</f>
        <v>0</v>
      </c>
      <c r="J679" s="1">
        <f>SUM(I$2:I679)</f>
        <v>14.901419792548458</v>
      </c>
      <c r="K679" s="32">
        <f>+SPX[[#This Row],[Cumulated Shares]]*SPX[[#This Row],[Close]]</f>
        <v>18927.782690325483</v>
      </c>
      <c r="L679" s="33">
        <f>IF(SPX[[#This Row],[Current Value]]&gt;0,1,0)</f>
        <v>1</v>
      </c>
      <c r="M679" s="34">
        <f ca="1">IFERROR(SPX[[#This Row],[Invested]]+OFFSET(SPX[[#This Row],[Invested]],-1,,,6),0)</f>
        <v>6000</v>
      </c>
    </row>
    <row r="680" spans="1:13" x14ac:dyDescent="0.25">
      <c r="A680" t="s">
        <v>6</v>
      </c>
      <c r="B680" s="37">
        <v>38899</v>
      </c>
      <c r="C680" s="1">
        <v>1270.0600589999999</v>
      </c>
      <c r="D680" s="1">
        <v>1280.420044</v>
      </c>
      <c r="E680" s="1">
        <v>1224.540039</v>
      </c>
      <c r="F680" s="1">
        <v>1276.660034</v>
      </c>
      <c r="G680" s="33">
        <f>IFERROR(IF(SPX[[#This Row],[Date]]=StartMonth,InvtTime*12,IF(G679&gt;0,G679-1,0)),0)</f>
        <v>0</v>
      </c>
      <c r="H680" s="34">
        <f>IF(SPX[[#This Row],[Count]]&gt;0,ROUND(AmountPerYear/12,2),0)</f>
        <v>0</v>
      </c>
      <c r="I680" s="1">
        <f>SPX[[#This Row],[Invested]]/SPX[[#This Row],[Close]]</f>
        <v>0</v>
      </c>
      <c r="J680" s="1">
        <f>SUM(I$2:I680)</f>
        <v>14.901419792548458</v>
      </c>
      <c r="K680" s="32">
        <f>+SPX[[#This Row],[Cumulated Shares]]*SPX[[#This Row],[Close]]</f>
        <v>19024.047099003186</v>
      </c>
      <c r="L680" s="33">
        <f>IF(SPX[[#This Row],[Current Value]]&gt;0,1,0)</f>
        <v>1</v>
      </c>
      <c r="M680" s="34">
        <f ca="1">IFERROR(SPX[[#This Row],[Invested]]+OFFSET(SPX[[#This Row],[Invested]],-1,,,6),0)</f>
        <v>6000</v>
      </c>
    </row>
    <row r="681" spans="1:13" x14ac:dyDescent="0.25">
      <c r="A681" t="s">
        <v>6</v>
      </c>
      <c r="B681" s="37">
        <v>38930</v>
      </c>
      <c r="C681" s="1">
        <v>1278.530029</v>
      </c>
      <c r="D681" s="1">
        <v>1306.73999</v>
      </c>
      <c r="E681" s="1">
        <v>1261.3000489999999</v>
      </c>
      <c r="F681" s="1">
        <v>1303.8199460000001</v>
      </c>
      <c r="G681" s="33">
        <f>IFERROR(IF(SPX[[#This Row],[Date]]=StartMonth,InvtTime*12,IF(G680&gt;0,G680-1,0)),0)</f>
        <v>0</v>
      </c>
      <c r="H681" s="34">
        <f>IF(SPX[[#This Row],[Count]]&gt;0,ROUND(AmountPerYear/12,2),0)</f>
        <v>0</v>
      </c>
      <c r="I681" s="1">
        <f>SPX[[#This Row],[Invested]]/SPX[[#This Row],[Close]]</f>
        <v>0</v>
      </c>
      <c r="J681" s="1">
        <f>SUM(I$2:I681)</f>
        <v>14.901419792548458</v>
      </c>
      <c r="K681" s="32">
        <f>+SPX[[#This Row],[Cumulated Shares]]*SPX[[#This Row],[Close]]</f>
        <v>19428.768349243863</v>
      </c>
      <c r="L681" s="33">
        <f>IF(SPX[[#This Row],[Current Value]]&gt;0,1,0)</f>
        <v>1</v>
      </c>
      <c r="M681" s="34">
        <f ca="1">IFERROR(SPX[[#This Row],[Invested]]+OFFSET(SPX[[#This Row],[Invested]],-1,,,6),0)</f>
        <v>6000</v>
      </c>
    </row>
    <row r="682" spans="1:13" x14ac:dyDescent="0.25">
      <c r="A682" t="s">
        <v>6</v>
      </c>
      <c r="B682" s="37">
        <v>38961</v>
      </c>
      <c r="C682" s="1">
        <v>1303.8000489999999</v>
      </c>
      <c r="D682" s="1">
        <v>1340.280029</v>
      </c>
      <c r="E682" s="1">
        <v>1290.9300539999999</v>
      </c>
      <c r="F682" s="1">
        <v>1335.849976</v>
      </c>
      <c r="G682" s="33">
        <f>IFERROR(IF(SPX[[#This Row],[Date]]=StartMonth,InvtTime*12,IF(G681&gt;0,G681-1,0)),0)</f>
        <v>0</v>
      </c>
      <c r="H682" s="34">
        <f>IF(SPX[[#This Row],[Count]]&gt;0,ROUND(AmountPerYear/12,2),0)</f>
        <v>0</v>
      </c>
      <c r="I682" s="1">
        <f>SPX[[#This Row],[Invested]]/SPX[[#This Row],[Close]]</f>
        <v>0</v>
      </c>
      <c r="J682" s="1">
        <f>SUM(I$2:I682)</f>
        <v>14.901419792548458</v>
      </c>
      <c r="K682" s="32">
        <f>+SPX[[#This Row],[Cumulated Shares]]*SPX[[#This Row],[Close]]</f>
        <v>19906.061272241783</v>
      </c>
      <c r="L682" s="33">
        <f>IF(SPX[[#This Row],[Current Value]]&gt;0,1,0)</f>
        <v>1</v>
      </c>
      <c r="M682" s="34">
        <f ca="1">IFERROR(SPX[[#This Row],[Invested]]+OFFSET(SPX[[#This Row],[Invested]],-1,,,6),0)</f>
        <v>6000</v>
      </c>
    </row>
    <row r="683" spans="1:13" x14ac:dyDescent="0.25">
      <c r="A683" t="s">
        <v>6</v>
      </c>
      <c r="B683" s="37">
        <v>38991</v>
      </c>
      <c r="C683" s="1">
        <v>1335.8199460000001</v>
      </c>
      <c r="D683" s="1">
        <v>1389.4499510000001</v>
      </c>
      <c r="E683" s="1">
        <v>1327.099976</v>
      </c>
      <c r="F683" s="1">
        <v>1377.9399410000001</v>
      </c>
      <c r="G683" s="33">
        <f>IFERROR(IF(SPX[[#This Row],[Date]]=StartMonth,InvtTime*12,IF(G682&gt;0,G682-1,0)),0)</f>
        <v>0</v>
      </c>
      <c r="H683" s="34">
        <f>IF(SPX[[#This Row],[Count]]&gt;0,ROUND(AmountPerYear/12,2),0)</f>
        <v>0</v>
      </c>
      <c r="I683" s="1">
        <f>SPX[[#This Row],[Invested]]/SPX[[#This Row],[Close]]</f>
        <v>0</v>
      </c>
      <c r="J683" s="1">
        <f>SUM(I$2:I683)</f>
        <v>14.901419792548458</v>
      </c>
      <c r="K683" s="32">
        <f>+SPX[[#This Row],[Cumulated Shares]]*SPX[[#This Row],[Close]]</f>
        <v>20533.261509760454</v>
      </c>
      <c r="L683" s="33">
        <f>IF(SPX[[#This Row],[Current Value]]&gt;0,1,0)</f>
        <v>1</v>
      </c>
      <c r="M683" s="34">
        <f ca="1">IFERROR(SPX[[#This Row],[Invested]]+OFFSET(SPX[[#This Row],[Invested]],-1,,,6),0)</f>
        <v>6000</v>
      </c>
    </row>
    <row r="684" spans="1:13" x14ac:dyDescent="0.25">
      <c r="A684" t="s">
        <v>6</v>
      </c>
      <c r="B684" s="37">
        <v>39022</v>
      </c>
      <c r="C684" s="1">
        <v>1377.76001</v>
      </c>
      <c r="D684" s="1">
        <v>1407.8900149999999</v>
      </c>
      <c r="E684" s="1">
        <v>1360.9799800000001</v>
      </c>
      <c r="F684" s="1">
        <v>1400.630005</v>
      </c>
      <c r="G684" s="33">
        <f>IFERROR(IF(SPX[[#This Row],[Date]]=StartMonth,InvtTime*12,IF(G683&gt;0,G683-1,0)),0)</f>
        <v>0</v>
      </c>
      <c r="H684" s="34">
        <f>IF(SPX[[#This Row],[Count]]&gt;0,ROUND(AmountPerYear/12,2),0)</f>
        <v>0</v>
      </c>
      <c r="I684" s="1">
        <f>SPX[[#This Row],[Invested]]/SPX[[#This Row],[Close]]</f>
        <v>0</v>
      </c>
      <c r="J684" s="1">
        <f>SUM(I$2:I684)</f>
        <v>14.901419792548458</v>
      </c>
      <c r="K684" s="32">
        <f>+SPX[[#This Row],[Cumulated Shares]]*SPX[[#This Row],[Close]]</f>
        <v>20871.375678544246</v>
      </c>
      <c r="L684" s="33">
        <f>IF(SPX[[#This Row],[Current Value]]&gt;0,1,0)</f>
        <v>1</v>
      </c>
      <c r="M684" s="34">
        <f ca="1">IFERROR(SPX[[#This Row],[Invested]]+OFFSET(SPX[[#This Row],[Invested]],-1,,,6),0)</f>
        <v>6000</v>
      </c>
    </row>
    <row r="685" spans="1:13" x14ac:dyDescent="0.25">
      <c r="A685" t="s">
        <v>6</v>
      </c>
      <c r="B685" s="37">
        <v>39052</v>
      </c>
      <c r="C685" s="1">
        <v>1400.630005</v>
      </c>
      <c r="D685" s="1">
        <v>1431.8100589999999</v>
      </c>
      <c r="E685" s="1">
        <v>1385.9300539999999</v>
      </c>
      <c r="F685" s="1">
        <v>1418.3000489999999</v>
      </c>
      <c r="G685" s="33">
        <f>IFERROR(IF(SPX[[#This Row],[Date]]=StartMonth,InvtTime*12,IF(G684&gt;0,G684-1,0)),0)</f>
        <v>0</v>
      </c>
      <c r="H685" s="34">
        <f>IF(SPX[[#This Row],[Count]]&gt;0,ROUND(AmountPerYear/12,2),0)</f>
        <v>0</v>
      </c>
      <c r="I685" s="1">
        <f>SPX[[#This Row],[Invested]]/SPX[[#This Row],[Close]]</f>
        <v>0</v>
      </c>
      <c r="J685" s="1">
        <f>SUM(I$2:I685)</f>
        <v>14.901419792548458</v>
      </c>
      <c r="K685" s="32">
        <f>+SPX[[#This Row],[Cumulated Shares]]*SPX[[#This Row],[Close]]</f>
        <v>21134.684421941045</v>
      </c>
      <c r="L685" s="33">
        <f>IF(SPX[[#This Row],[Current Value]]&gt;0,1,0)</f>
        <v>1</v>
      </c>
      <c r="M685" s="34">
        <f ca="1">IFERROR(SPX[[#This Row],[Invested]]+OFFSET(SPX[[#This Row],[Invested]],-1,,,6),0)</f>
        <v>6000</v>
      </c>
    </row>
    <row r="686" spans="1:13" x14ac:dyDescent="0.25">
      <c r="A686" t="s">
        <v>6</v>
      </c>
      <c r="B686" s="37">
        <v>39083</v>
      </c>
      <c r="C686" s="1">
        <v>1418.030029</v>
      </c>
      <c r="D686" s="1">
        <v>1441.6099850000001</v>
      </c>
      <c r="E686" s="1">
        <v>1403.969971</v>
      </c>
      <c r="F686" s="1">
        <v>1438.23999</v>
      </c>
      <c r="G686" s="33">
        <f>IFERROR(IF(SPX[[#This Row],[Date]]=StartMonth,InvtTime*12,IF(G685&gt;0,G685-1,0)),0)</f>
        <v>0</v>
      </c>
      <c r="H686" s="34">
        <f>IF(SPX[[#This Row],[Count]]&gt;0,ROUND(AmountPerYear/12,2),0)</f>
        <v>0</v>
      </c>
      <c r="I686" s="1">
        <f>SPX[[#This Row],[Invested]]/SPX[[#This Row],[Close]]</f>
        <v>0</v>
      </c>
      <c r="J686" s="1">
        <f>SUM(I$2:I686)</f>
        <v>14.901419792548458</v>
      </c>
      <c r="K686" s="32">
        <f>+SPX[[#This Row],[Cumulated Shares]]*SPX[[#This Row],[Close]]</f>
        <v>21431.817853420696</v>
      </c>
      <c r="L686" s="33">
        <f>IF(SPX[[#This Row],[Current Value]]&gt;0,1,0)</f>
        <v>1</v>
      </c>
      <c r="M686" s="34">
        <f ca="1">IFERROR(SPX[[#This Row],[Invested]]+OFFSET(SPX[[#This Row],[Invested]],-1,,,6),0)</f>
        <v>6000</v>
      </c>
    </row>
    <row r="687" spans="1:13" x14ac:dyDescent="0.25">
      <c r="A687" t="s">
        <v>6</v>
      </c>
      <c r="B687" s="37">
        <v>39114</v>
      </c>
      <c r="C687" s="1">
        <v>1437.900024</v>
      </c>
      <c r="D687" s="1">
        <v>1461.5699460000001</v>
      </c>
      <c r="E687" s="1">
        <v>1389.420044</v>
      </c>
      <c r="F687" s="1">
        <v>1406.8199460000001</v>
      </c>
      <c r="G687" s="33">
        <f>IFERROR(IF(SPX[[#This Row],[Date]]=StartMonth,InvtTime*12,IF(G686&gt;0,G686-1,0)),0)</f>
        <v>0</v>
      </c>
      <c r="H687" s="34">
        <f>IF(SPX[[#This Row],[Count]]&gt;0,ROUND(AmountPerYear/12,2),0)</f>
        <v>0</v>
      </c>
      <c r="I687" s="1">
        <f>SPX[[#This Row],[Invested]]/SPX[[#This Row],[Close]]</f>
        <v>0</v>
      </c>
      <c r="J687" s="1">
        <f>SUM(I$2:I687)</f>
        <v>14.901419792548458</v>
      </c>
      <c r="K687" s="32">
        <f>+SPX[[#This Row],[Cumulated Shares]]*SPX[[#This Row],[Close]]</f>
        <v>20963.614587876353</v>
      </c>
      <c r="L687" s="33">
        <f>IF(SPX[[#This Row],[Current Value]]&gt;0,1,0)</f>
        <v>1</v>
      </c>
      <c r="M687" s="34">
        <f ca="1">IFERROR(SPX[[#This Row],[Invested]]+OFFSET(SPX[[#This Row],[Invested]],-1,,,6),0)</f>
        <v>6000</v>
      </c>
    </row>
    <row r="688" spans="1:13" x14ac:dyDescent="0.25">
      <c r="A688" t="s">
        <v>6</v>
      </c>
      <c r="B688" s="37">
        <v>39142</v>
      </c>
      <c r="C688" s="1">
        <v>1406.8000489999999</v>
      </c>
      <c r="D688" s="1">
        <v>1438.8900149999999</v>
      </c>
      <c r="E688" s="1">
        <v>1363.9799800000001</v>
      </c>
      <c r="F688" s="1">
        <v>1420.8599850000001</v>
      </c>
      <c r="G688" s="33">
        <f>IFERROR(IF(SPX[[#This Row],[Date]]=StartMonth,InvtTime*12,IF(G687&gt;0,G687-1,0)),0)</f>
        <v>0</v>
      </c>
      <c r="H688" s="34">
        <f>IF(SPX[[#This Row],[Count]]&gt;0,ROUND(AmountPerYear/12,2),0)</f>
        <v>0</v>
      </c>
      <c r="I688" s="1">
        <f>SPX[[#This Row],[Invested]]/SPX[[#This Row],[Close]]</f>
        <v>0</v>
      </c>
      <c r="J688" s="1">
        <f>SUM(I$2:I688)</f>
        <v>14.901419792548458</v>
      </c>
      <c r="K688" s="32">
        <f>+SPX[[#This Row],[Cumulated Shares]]*SPX[[#This Row],[Close]]</f>
        <v>21172.831102919106</v>
      </c>
      <c r="L688" s="33">
        <f>IF(SPX[[#This Row],[Current Value]]&gt;0,1,0)</f>
        <v>1</v>
      </c>
      <c r="M688" s="34">
        <f ca="1">IFERROR(SPX[[#This Row],[Invested]]+OFFSET(SPX[[#This Row],[Invested]],-1,,,6),0)</f>
        <v>6000</v>
      </c>
    </row>
    <row r="689" spans="1:13" x14ac:dyDescent="0.25">
      <c r="A689" t="s">
        <v>6</v>
      </c>
      <c r="B689" s="37">
        <v>39173</v>
      </c>
      <c r="C689" s="1">
        <v>1420.829956</v>
      </c>
      <c r="D689" s="1">
        <v>1498.0200199999999</v>
      </c>
      <c r="E689" s="1">
        <v>1416.369995</v>
      </c>
      <c r="F689" s="1">
        <v>1482.369995</v>
      </c>
      <c r="G689" s="33">
        <f>IFERROR(IF(SPX[[#This Row],[Date]]=StartMonth,InvtTime*12,IF(G688&gt;0,G688-1,0)),0)</f>
        <v>0</v>
      </c>
      <c r="H689" s="34">
        <f>IF(SPX[[#This Row],[Count]]&gt;0,ROUND(AmountPerYear/12,2),0)</f>
        <v>0</v>
      </c>
      <c r="I689" s="1">
        <f>SPX[[#This Row],[Invested]]/SPX[[#This Row],[Close]]</f>
        <v>0</v>
      </c>
      <c r="J689" s="1">
        <f>SUM(I$2:I689)</f>
        <v>14.901419792548458</v>
      </c>
      <c r="K689" s="32">
        <f>+SPX[[#This Row],[Cumulated Shares]]*SPX[[#This Row],[Close]]</f>
        <v>22089.417583372957</v>
      </c>
      <c r="L689" s="33">
        <f>IF(SPX[[#This Row],[Current Value]]&gt;0,1,0)</f>
        <v>1</v>
      </c>
      <c r="M689" s="34">
        <f ca="1">IFERROR(SPX[[#This Row],[Invested]]+OFFSET(SPX[[#This Row],[Invested]],-1,,,6),0)</f>
        <v>6000</v>
      </c>
    </row>
    <row r="690" spans="1:13" x14ac:dyDescent="0.25">
      <c r="A690" t="s">
        <v>6</v>
      </c>
      <c r="B690" s="37">
        <v>39203</v>
      </c>
      <c r="C690" s="1">
        <v>1482.369995</v>
      </c>
      <c r="D690" s="1">
        <v>1535.5600589999999</v>
      </c>
      <c r="E690" s="1">
        <v>1476.6999510000001</v>
      </c>
      <c r="F690" s="1">
        <v>1530.619995</v>
      </c>
      <c r="G690" s="33">
        <f>IFERROR(IF(SPX[[#This Row],[Date]]=StartMonth,InvtTime*12,IF(G689&gt;0,G689-1,0)),0)</f>
        <v>0</v>
      </c>
      <c r="H690" s="34">
        <f>IF(SPX[[#This Row],[Count]]&gt;0,ROUND(AmountPerYear/12,2),0)</f>
        <v>0</v>
      </c>
      <c r="I690" s="1">
        <f>SPX[[#This Row],[Invested]]/SPX[[#This Row],[Close]]</f>
        <v>0</v>
      </c>
      <c r="J690" s="1">
        <f>SUM(I$2:I690)</f>
        <v>14.901419792548458</v>
      </c>
      <c r="K690" s="32">
        <f>+SPX[[#This Row],[Cumulated Shares]]*SPX[[#This Row],[Close]]</f>
        <v>22808.41108836342</v>
      </c>
      <c r="L690" s="33">
        <f>IF(SPX[[#This Row],[Current Value]]&gt;0,1,0)</f>
        <v>1</v>
      </c>
      <c r="M690" s="34">
        <f ca="1">IFERROR(SPX[[#This Row],[Invested]]+OFFSET(SPX[[#This Row],[Invested]],-1,,,6),0)</f>
        <v>6000</v>
      </c>
    </row>
    <row r="691" spans="1:13" x14ac:dyDescent="0.25">
      <c r="A691" t="s">
        <v>6</v>
      </c>
      <c r="B691" s="37">
        <v>39234</v>
      </c>
      <c r="C691" s="1">
        <v>1530.619995</v>
      </c>
      <c r="D691" s="1">
        <v>1540.5600589999999</v>
      </c>
      <c r="E691" s="1">
        <v>1484.1800539999999</v>
      </c>
      <c r="F691" s="1">
        <v>1503.349976</v>
      </c>
      <c r="G691" s="33">
        <f>IFERROR(IF(SPX[[#This Row],[Date]]=StartMonth,InvtTime*12,IF(G690&gt;0,G690-1,0)),0)</f>
        <v>0</v>
      </c>
      <c r="H691" s="34">
        <f>IF(SPX[[#This Row],[Count]]&gt;0,ROUND(AmountPerYear/12,2),0)</f>
        <v>0</v>
      </c>
      <c r="I691" s="1">
        <f>SPX[[#This Row],[Invested]]/SPX[[#This Row],[Close]]</f>
        <v>0</v>
      </c>
      <c r="J691" s="1">
        <f>SUM(I$2:I691)</f>
        <v>14.901419792548458</v>
      </c>
      <c r="K691" s="32">
        <f>+SPX[[#This Row],[Cumulated Shares]]*SPX[[#This Row],[Close]]</f>
        <v>22402.049087493648</v>
      </c>
      <c r="L691" s="33">
        <f>IF(SPX[[#This Row],[Current Value]]&gt;0,1,0)</f>
        <v>1</v>
      </c>
      <c r="M691" s="34">
        <f ca="1">IFERROR(SPX[[#This Row],[Invested]]+OFFSET(SPX[[#This Row],[Invested]],-1,,,6),0)</f>
        <v>6000</v>
      </c>
    </row>
    <row r="692" spans="1:13" x14ac:dyDescent="0.25">
      <c r="A692" t="s">
        <v>6</v>
      </c>
      <c r="B692" s="37">
        <v>39264</v>
      </c>
      <c r="C692" s="1">
        <v>1504.660034</v>
      </c>
      <c r="D692" s="1">
        <v>1555.900024</v>
      </c>
      <c r="E692" s="1">
        <v>1454.25</v>
      </c>
      <c r="F692" s="1">
        <v>1455.2700199999999</v>
      </c>
      <c r="G692" s="33">
        <f>IFERROR(IF(SPX[[#This Row],[Date]]=StartMonth,InvtTime*12,IF(G691&gt;0,G691-1,0)),0)</f>
        <v>0</v>
      </c>
      <c r="H692" s="34">
        <f>IF(SPX[[#This Row],[Count]]&gt;0,ROUND(AmountPerYear/12,2),0)</f>
        <v>0</v>
      </c>
      <c r="I692" s="1">
        <f>SPX[[#This Row],[Invested]]/SPX[[#This Row],[Close]]</f>
        <v>0</v>
      </c>
      <c r="J692" s="1">
        <f>SUM(I$2:I692)</f>
        <v>14.901419792548458</v>
      </c>
      <c r="K692" s="32">
        <f>+SPX[[#This Row],[Cumulated Shares]]*SPX[[#This Row],[Close]]</f>
        <v>21685.58947953039</v>
      </c>
      <c r="L692" s="33">
        <f>IF(SPX[[#This Row],[Current Value]]&gt;0,1,0)</f>
        <v>1</v>
      </c>
      <c r="M692" s="34">
        <f ca="1">IFERROR(SPX[[#This Row],[Invested]]+OFFSET(SPX[[#This Row],[Invested]],-1,,,6),0)</f>
        <v>6000</v>
      </c>
    </row>
    <row r="693" spans="1:13" x14ac:dyDescent="0.25">
      <c r="A693" t="s">
        <v>6</v>
      </c>
      <c r="B693" s="37">
        <v>39295</v>
      </c>
      <c r="C693" s="1">
        <v>1455.1800539999999</v>
      </c>
      <c r="D693" s="1">
        <v>1503.8900149999999</v>
      </c>
      <c r="E693" s="1">
        <v>1370.599976</v>
      </c>
      <c r="F693" s="1">
        <v>1473.98999</v>
      </c>
      <c r="G693" s="33">
        <f>IFERROR(IF(SPX[[#This Row],[Date]]=StartMonth,InvtTime*12,IF(G692&gt;0,G692-1,0)),0)</f>
        <v>0</v>
      </c>
      <c r="H693" s="34">
        <f>IF(SPX[[#This Row],[Count]]&gt;0,ROUND(AmountPerYear/12,2),0)</f>
        <v>0</v>
      </c>
      <c r="I693" s="1">
        <f>SPX[[#This Row],[Invested]]/SPX[[#This Row],[Close]]</f>
        <v>0</v>
      </c>
      <c r="J693" s="1">
        <f>SUM(I$2:I693)</f>
        <v>14.901419792548458</v>
      </c>
      <c r="K693" s="32">
        <f>+SPX[[#This Row],[Cumulated Shares]]*SPX[[#This Row],[Close]]</f>
        <v>21964.543611004305</v>
      </c>
      <c r="L693" s="33">
        <f>IF(SPX[[#This Row],[Current Value]]&gt;0,1,0)</f>
        <v>1</v>
      </c>
      <c r="M693" s="34">
        <f ca="1">IFERROR(SPX[[#This Row],[Invested]]+OFFSET(SPX[[#This Row],[Invested]],-1,,,6),0)</f>
        <v>6000</v>
      </c>
    </row>
    <row r="694" spans="1:13" x14ac:dyDescent="0.25">
      <c r="A694" t="s">
        <v>6</v>
      </c>
      <c r="B694" s="37">
        <v>39326</v>
      </c>
      <c r="C694" s="1">
        <v>1473.959961</v>
      </c>
      <c r="D694" s="1">
        <v>1538.73999</v>
      </c>
      <c r="E694" s="1">
        <v>1439.290039</v>
      </c>
      <c r="F694" s="1">
        <v>1526.75</v>
      </c>
      <c r="G694" s="33">
        <f>IFERROR(IF(SPX[[#This Row],[Date]]=StartMonth,InvtTime*12,IF(G693&gt;0,G693-1,0)),0)</f>
        <v>0</v>
      </c>
      <c r="H694" s="34">
        <f>IF(SPX[[#This Row],[Count]]&gt;0,ROUND(AmountPerYear/12,2),0)</f>
        <v>0</v>
      </c>
      <c r="I694" s="1">
        <f>SPX[[#This Row],[Invested]]/SPX[[#This Row],[Close]]</f>
        <v>0</v>
      </c>
      <c r="J694" s="1">
        <f>SUM(I$2:I694)</f>
        <v>14.901419792548458</v>
      </c>
      <c r="K694" s="32">
        <f>+SPX[[#This Row],[Cumulated Shares]]*SPX[[#This Row],[Close]]</f>
        <v>22750.742668273357</v>
      </c>
      <c r="L694" s="33">
        <f>IF(SPX[[#This Row],[Current Value]]&gt;0,1,0)</f>
        <v>1</v>
      </c>
      <c r="M694" s="34">
        <f ca="1">IFERROR(SPX[[#This Row],[Invested]]+OFFSET(SPX[[#This Row],[Invested]],-1,,,6),0)</f>
        <v>6000</v>
      </c>
    </row>
    <row r="695" spans="1:13" x14ac:dyDescent="0.25">
      <c r="A695" t="s">
        <v>6</v>
      </c>
      <c r="B695" s="37">
        <v>39356</v>
      </c>
      <c r="C695" s="1">
        <v>1527.290039</v>
      </c>
      <c r="D695" s="1">
        <v>1576.089966</v>
      </c>
      <c r="E695" s="1">
        <v>1489.5600589999999</v>
      </c>
      <c r="F695" s="1">
        <v>1549.380005</v>
      </c>
      <c r="G695" s="33">
        <f>IFERROR(IF(SPX[[#This Row],[Date]]=StartMonth,InvtTime*12,IF(G694&gt;0,G694-1,0)),0)</f>
        <v>0</v>
      </c>
      <c r="H695" s="34">
        <f>IF(SPX[[#This Row],[Count]]&gt;0,ROUND(AmountPerYear/12,2),0)</f>
        <v>0</v>
      </c>
      <c r="I695" s="1">
        <f>SPX[[#This Row],[Invested]]/SPX[[#This Row],[Close]]</f>
        <v>0</v>
      </c>
      <c r="J695" s="1">
        <f>SUM(I$2:I695)</f>
        <v>14.901419792548458</v>
      </c>
      <c r="K695" s="32">
        <f>+SPX[[#This Row],[Cumulated Shares]]*SPX[[#This Row],[Close]]</f>
        <v>23087.961872685828</v>
      </c>
      <c r="L695" s="33">
        <f>IF(SPX[[#This Row],[Current Value]]&gt;0,1,0)</f>
        <v>1</v>
      </c>
      <c r="M695" s="34">
        <f ca="1">IFERROR(SPX[[#This Row],[Invested]]+OFFSET(SPX[[#This Row],[Invested]],-1,,,6),0)</f>
        <v>6000</v>
      </c>
    </row>
    <row r="696" spans="1:13" x14ac:dyDescent="0.25">
      <c r="A696" t="s">
        <v>6</v>
      </c>
      <c r="B696" s="37">
        <v>39387</v>
      </c>
      <c r="C696" s="1">
        <v>1545.790039</v>
      </c>
      <c r="D696" s="1">
        <v>1545.790039</v>
      </c>
      <c r="E696" s="1">
        <v>1406.099976</v>
      </c>
      <c r="F696" s="1">
        <v>1481.1400149999999</v>
      </c>
      <c r="G696" s="33">
        <f>IFERROR(IF(SPX[[#This Row],[Date]]=StartMonth,InvtTime*12,IF(G695&gt;0,G695-1,0)),0)</f>
        <v>0</v>
      </c>
      <c r="H696" s="34">
        <f>IF(SPX[[#This Row],[Count]]&gt;0,ROUND(AmountPerYear/12,2),0)</f>
        <v>0</v>
      </c>
      <c r="I696" s="1">
        <f>SPX[[#This Row],[Invested]]/SPX[[#This Row],[Close]]</f>
        <v>0</v>
      </c>
      <c r="J696" s="1">
        <f>SUM(I$2:I696)</f>
        <v>14.901419792548458</v>
      </c>
      <c r="K696" s="32">
        <f>+SPX[[#This Row],[Cumulated Shares]]*SPX[[#This Row],[Close]]</f>
        <v>22071.089135056518</v>
      </c>
      <c r="L696" s="33">
        <f>IF(SPX[[#This Row],[Current Value]]&gt;0,1,0)</f>
        <v>1</v>
      </c>
      <c r="M696" s="34">
        <f ca="1">IFERROR(SPX[[#This Row],[Invested]]+OFFSET(SPX[[#This Row],[Invested]],-1,,,6),0)</f>
        <v>6000</v>
      </c>
    </row>
    <row r="697" spans="1:13" x14ac:dyDescent="0.25">
      <c r="A697" t="s">
        <v>6</v>
      </c>
      <c r="B697" s="37">
        <v>39417</v>
      </c>
      <c r="C697" s="1">
        <v>1479.630005</v>
      </c>
      <c r="D697" s="1">
        <v>1523.5699460000001</v>
      </c>
      <c r="E697" s="1">
        <v>1435.650024</v>
      </c>
      <c r="F697" s="1">
        <v>1468.3599850000001</v>
      </c>
      <c r="G697" s="33">
        <f>IFERROR(IF(SPX[[#This Row],[Date]]=StartMonth,InvtTime*12,IF(G696&gt;0,G696-1,0)),0)</f>
        <v>0</v>
      </c>
      <c r="H697" s="34">
        <f>IF(SPX[[#This Row],[Count]]&gt;0,ROUND(AmountPerYear/12,2),0)</f>
        <v>0</v>
      </c>
      <c r="I697" s="1">
        <f>SPX[[#This Row],[Invested]]/SPX[[#This Row],[Close]]</f>
        <v>0</v>
      </c>
      <c r="J697" s="1">
        <f>SUM(I$2:I697)</f>
        <v>14.901419792548458</v>
      </c>
      <c r="K697" s="32">
        <f>+SPX[[#This Row],[Cumulated Shares]]*SPX[[#This Row],[Close]]</f>
        <v>21880.648543065156</v>
      </c>
      <c r="L697" s="33">
        <f>IF(SPX[[#This Row],[Current Value]]&gt;0,1,0)</f>
        <v>1</v>
      </c>
      <c r="M697" s="34">
        <f ca="1">IFERROR(SPX[[#This Row],[Invested]]+OFFSET(SPX[[#This Row],[Invested]],-1,,,6),0)</f>
        <v>6000</v>
      </c>
    </row>
    <row r="698" spans="1:13" x14ac:dyDescent="0.25">
      <c r="A698" t="s">
        <v>6</v>
      </c>
      <c r="B698" s="37">
        <v>39448</v>
      </c>
      <c r="C698" s="1">
        <v>1467.969971</v>
      </c>
      <c r="D698" s="1">
        <v>1471.7700199999999</v>
      </c>
      <c r="E698" s="1">
        <v>1270.0500489999999</v>
      </c>
      <c r="F698" s="1">
        <v>1378.5500489999999</v>
      </c>
      <c r="G698" s="33">
        <f>IFERROR(IF(SPX[[#This Row],[Date]]=StartMonth,InvtTime*12,IF(G697&gt;0,G697-1,0)),0)</f>
        <v>0</v>
      </c>
      <c r="H698" s="34">
        <f>IF(SPX[[#This Row],[Count]]&gt;0,ROUND(AmountPerYear/12,2),0)</f>
        <v>0</v>
      </c>
      <c r="I698" s="1">
        <f>SPX[[#This Row],[Invested]]/SPX[[#This Row],[Close]]</f>
        <v>0</v>
      </c>
      <c r="J698" s="1">
        <f>SUM(I$2:I698)</f>
        <v>14.901419792548458</v>
      </c>
      <c r="K698" s="32">
        <f>+SPX[[#This Row],[Cumulated Shares]]*SPX[[#This Row],[Close]]</f>
        <v>20542.352985187244</v>
      </c>
      <c r="L698" s="33">
        <f>IF(SPX[[#This Row],[Current Value]]&gt;0,1,0)</f>
        <v>1</v>
      </c>
      <c r="M698" s="34">
        <f ca="1">IFERROR(SPX[[#This Row],[Invested]]+OFFSET(SPX[[#This Row],[Invested]],-1,,,6),0)</f>
        <v>6000</v>
      </c>
    </row>
    <row r="699" spans="1:13" x14ac:dyDescent="0.25">
      <c r="A699" t="s">
        <v>6</v>
      </c>
      <c r="B699" s="37">
        <v>39479</v>
      </c>
      <c r="C699" s="1">
        <v>1378.599976</v>
      </c>
      <c r="D699" s="1">
        <v>1396.0200199999999</v>
      </c>
      <c r="E699" s="1">
        <v>1316.75</v>
      </c>
      <c r="F699" s="1">
        <v>1330.630005</v>
      </c>
      <c r="G699" s="33">
        <f>IFERROR(IF(SPX[[#This Row],[Date]]=StartMonth,InvtTime*12,IF(G698&gt;0,G698-1,0)),0)</f>
        <v>0</v>
      </c>
      <c r="H699" s="34">
        <f>IF(SPX[[#This Row],[Count]]&gt;0,ROUND(AmountPerYear/12,2),0)</f>
        <v>0</v>
      </c>
      <c r="I699" s="1">
        <f>SPX[[#This Row],[Invested]]/SPX[[#This Row],[Close]]</f>
        <v>0</v>
      </c>
      <c r="J699" s="1">
        <f>SUM(I$2:I699)</f>
        <v>14.901419792548458</v>
      </c>
      <c r="K699" s="32">
        <f>+SPX[[#This Row],[Cumulated Shares]]*SPX[[#This Row],[Close]]</f>
        <v>19828.276293065854</v>
      </c>
      <c r="L699" s="33">
        <f>IF(SPX[[#This Row],[Current Value]]&gt;0,1,0)</f>
        <v>1</v>
      </c>
      <c r="M699" s="34">
        <f ca="1">IFERROR(SPX[[#This Row],[Invested]]+OFFSET(SPX[[#This Row],[Invested]],-1,,,6),0)</f>
        <v>6000</v>
      </c>
    </row>
    <row r="700" spans="1:13" x14ac:dyDescent="0.25">
      <c r="A700" t="s">
        <v>6</v>
      </c>
      <c r="B700" s="37">
        <v>39508</v>
      </c>
      <c r="C700" s="1">
        <v>1330.4499510000001</v>
      </c>
      <c r="D700" s="1">
        <v>1359.6800539999999</v>
      </c>
      <c r="E700" s="1">
        <v>1256.9799800000001</v>
      </c>
      <c r="F700" s="1">
        <v>1322.6999510000001</v>
      </c>
      <c r="G700" s="33">
        <f>IFERROR(IF(SPX[[#This Row],[Date]]=StartMonth,InvtTime*12,IF(G699&gt;0,G699-1,0)),0)</f>
        <v>0</v>
      </c>
      <c r="H700" s="34">
        <f>IF(SPX[[#This Row],[Count]]&gt;0,ROUND(AmountPerYear/12,2),0)</f>
        <v>0</v>
      </c>
      <c r="I700" s="1">
        <f>SPX[[#This Row],[Invested]]/SPX[[#This Row],[Close]]</f>
        <v>0</v>
      </c>
      <c r="J700" s="1">
        <f>SUM(I$2:I700)</f>
        <v>14.901419792548458</v>
      </c>
      <c r="K700" s="32">
        <f>+SPX[[#This Row],[Cumulated Shares]]*SPX[[#This Row],[Close]]</f>
        <v>19710.107229434278</v>
      </c>
      <c r="L700" s="33">
        <f>IF(SPX[[#This Row],[Current Value]]&gt;0,1,0)</f>
        <v>1</v>
      </c>
      <c r="M700" s="34">
        <f ca="1">IFERROR(SPX[[#This Row],[Invested]]+OFFSET(SPX[[#This Row],[Invested]],-1,,,6),0)</f>
        <v>6000</v>
      </c>
    </row>
    <row r="701" spans="1:13" x14ac:dyDescent="0.25">
      <c r="A701" t="s">
        <v>6</v>
      </c>
      <c r="B701" s="37">
        <v>39539</v>
      </c>
      <c r="C701" s="1">
        <v>1326.410034</v>
      </c>
      <c r="D701" s="1">
        <v>1404.5699460000001</v>
      </c>
      <c r="E701" s="1">
        <v>1324.349976</v>
      </c>
      <c r="F701" s="1">
        <v>1385.589966</v>
      </c>
      <c r="G701" s="33">
        <f>IFERROR(IF(SPX[[#This Row],[Date]]=StartMonth,InvtTime*12,IF(G700&gt;0,G700-1,0)),0)</f>
        <v>0</v>
      </c>
      <c r="H701" s="34">
        <f>IF(SPX[[#This Row],[Count]]&gt;0,ROUND(AmountPerYear/12,2),0)</f>
        <v>0</v>
      </c>
      <c r="I701" s="1">
        <f>SPX[[#This Row],[Invested]]/SPX[[#This Row],[Close]]</f>
        <v>0</v>
      </c>
      <c r="J701" s="1">
        <f>SUM(I$2:I701)</f>
        <v>14.901419792548458</v>
      </c>
      <c r="K701" s="32">
        <f>+SPX[[#This Row],[Cumulated Shares]]*SPX[[#This Row],[Close]]</f>
        <v>20647.257743708946</v>
      </c>
      <c r="L701" s="33">
        <f>IF(SPX[[#This Row],[Current Value]]&gt;0,1,0)</f>
        <v>1</v>
      </c>
      <c r="M701" s="34">
        <f ca="1">IFERROR(SPX[[#This Row],[Invested]]+OFFSET(SPX[[#This Row],[Invested]],-1,,,6),0)</f>
        <v>6000</v>
      </c>
    </row>
    <row r="702" spans="1:13" x14ac:dyDescent="0.25">
      <c r="A702" t="s">
        <v>6</v>
      </c>
      <c r="B702" s="37">
        <v>39569</v>
      </c>
      <c r="C702" s="1">
        <v>1385.969971</v>
      </c>
      <c r="D702" s="1">
        <v>1440.23999</v>
      </c>
      <c r="E702" s="1">
        <v>1373.0699460000001</v>
      </c>
      <c r="F702" s="1">
        <v>1400.380005</v>
      </c>
      <c r="G702" s="33">
        <f>IFERROR(IF(SPX[[#This Row],[Date]]=StartMonth,InvtTime*12,IF(G701&gt;0,G701-1,0)),0)</f>
        <v>0</v>
      </c>
      <c r="H702" s="34">
        <f>IF(SPX[[#This Row],[Count]]&gt;0,ROUND(AmountPerYear/12,2),0)</f>
        <v>0</v>
      </c>
      <c r="I702" s="1">
        <f>SPX[[#This Row],[Invested]]/SPX[[#This Row],[Close]]</f>
        <v>0</v>
      </c>
      <c r="J702" s="1">
        <f>SUM(I$2:I702)</f>
        <v>14.901419792548458</v>
      </c>
      <c r="K702" s="32">
        <f>+SPX[[#This Row],[Cumulated Shares]]*SPX[[#This Row],[Close]]</f>
        <v>20867.650323596106</v>
      </c>
      <c r="L702" s="33">
        <f>IF(SPX[[#This Row],[Current Value]]&gt;0,1,0)</f>
        <v>1</v>
      </c>
      <c r="M702" s="34">
        <f ca="1">IFERROR(SPX[[#This Row],[Invested]]+OFFSET(SPX[[#This Row],[Invested]],-1,,,6),0)</f>
        <v>6000</v>
      </c>
    </row>
    <row r="703" spans="1:13" x14ac:dyDescent="0.25">
      <c r="A703" t="s">
        <v>6</v>
      </c>
      <c r="B703" s="37">
        <v>39600</v>
      </c>
      <c r="C703" s="1">
        <v>1399.619995</v>
      </c>
      <c r="D703" s="1">
        <v>1404.0500489999999</v>
      </c>
      <c r="E703" s="1">
        <v>1272</v>
      </c>
      <c r="F703" s="1">
        <v>1280</v>
      </c>
      <c r="G703" s="33">
        <f>IFERROR(IF(SPX[[#This Row],[Date]]=StartMonth,InvtTime*12,IF(G702&gt;0,G702-1,0)),0)</f>
        <v>0</v>
      </c>
      <c r="H703" s="34">
        <f>IF(SPX[[#This Row],[Count]]&gt;0,ROUND(AmountPerYear/12,2),0)</f>
        <v>0</v>
      </c>
      <c r="I703" s="1">
        <f>SPX[[#This Row],[Invested]]/SPX[[#This Row],[Close]]</f>
        <v>0</v>
      </c>
      <c r="J703" s="1">
        <f>SUM(I$2:I703)</f>
        <v>14.901419792548458</v>
      </c>
      <c r="K703" s="32">
        <f>+SPX[[#This Row],[Cumulated Shares]]*SPX[[#This Row],[Close]]</f>
        <v>19073.817334462026</v>
      </c>
      <c r="L703" s="33">
        <f>IF(SPX[[#This Row],[Current Value]]&gt;0,1,0)</f>
        <v>1</v>
      </c>
      <c r="M703" s="34">
        <f ca="1">IFERROR(SPX[[#This Row],[Invested]]+OFFSET(SPX[[#This Row],[Invested]],-1,,,6),0)</f>
        <v>6000</v>
      </c>
    </row>
    <row r="704" spans="1:13" x14ac:dyDescent="0.25">
      <c r="A704" t="s">
        <v>6</v>
      </c>
      <c r="B704" s="37">
        <v>39630</v>
      </c>
      <c r="C704" s="1">
        <v>1276.6899410000001</v>
      </c>
      <c r="D704" s="1">
        <v>1292.170044</v>
      </c>
      <c r="E704" s="1">
        <v>1200.4399410000001</v>
      </c>
      <c r="F704" s="1">
        <v>1267.380005</v>
      </c>
      <c r="G704" s="33">
        <f>IFERROR(IF(SPX[[#This Row],[Date]]=StartMonth,InvtTime*12,IF(G703&gt;0,G703-1,0)),0)</f>
        <v>0</v>
      </c>
      <c r="H704" s="34">
        <f>IF(SPX[[#This Row],[Count]]&gt;0,ROUND(AmountPerYear/12,2),0)</f>
        <v>0</v>
      </c>
      <c r="I704" s="1">
        <f>SPX[[#This Row],[Invested]]/SPX[[#This Row],[Close]]</f>
        <v>0</v>
      </c>
      <c r="J704" s="1">
        <f>SUM(I$2:I704)</f>
        <v>14.901419792548458</v>
      </c>
      <c r="K704" s="32">
        <f>+SPX[[#This Row],[Cumulated Shares]]*SPX[[#This Row],[Close]]</f>
        <v>18885.761491187164</v>
      </c>
      <c r="L704" s="33">
        <f>IF(SPX[[#This Row],[Current Value]]&gt;0,1,0)</f>
        <v>1</v>
      </c>
      <c r="M704" s="34">
        <f ca="1">IFERROR(SPX[[#This Row],[Invested]]+OFFSET(SPX[[#This Row],[Invested]],-1,,,6),0)</f>
        <v>6000</v>
      </c>
    </row>
    <row r="705" spans="1:13" x14ac:dyDescent="0.25">
      <c r="A705" t="s">
        <v>6</v>
      </c>
      <c r="B705" s="37">
        <v>39661</v>
      </c>
      <c r="C705" s="1">
        <v>1269.420044</v>
      </c>
      <c r="D705" s="1">
        <v>1313.150024</v>
      </c>
      <c r="E705" s="1">
        <v>1247.4499510000001</v>
      </c>
      <c r="F705" s="1">
        <v>1282.829956</v>
      </c>
      <c r="G705" s="33">
        <f>IFERROR(IF(SPX[[#This Row],[Date]]=StartMonth,InvtTime*12,IF(G704&gt;0,G704-1,0)),0)</f>
        <v>0</v>
      </c>
      <c r="H705" s="34">
        <f>IF(SPX[[#This Row],[Count]]&gt;0,ROUND(AmountPerYear/12,2),0)</f>
        <v>0</v>
      </c>
      <c r="I705" s="1">
        <f>SPX[[#This Row],[Invested]]/SPX[[#This Row],[Close]]</f>
        <v>0</v>
      </c>
      <c r="J705" s="1">
        <f>SUM(I$2:I705)</f>
        <v>14.901419792548458</v>
      </c>
      <c r="K705" s="32">
        <f>+SPX[[#This Row],[Cumulated Shares]]*SPX[[#This Row],[Close]]</f>
        <v>19115.987696812466</v>
      </c>
      <c r="L705" s="33">
        <f>IF(SPX[[#This Row],[Current Value]]&gt;0,1,0)</f>
        <v>1</v>
      </c>
      <c r="M705" s="34">
        <f ca="1">IFERROR(SPX[[#This Row],[Invested]]+OFFSET(SPX[[#This Row],[Invested]],-1,,,6),0)</f>
        <v>6000</v>
      </c>
    </row>
    <row r="706" spans="1:13" x14ac:dyDescent="0.25">
      <c r="A706" t="s">
        <v>6</v>
      </c>
      <c r="B706" s="37">
        <v>39692</v>
      </c>
      <c r="C706" s="1">
        <v>1287.829956</v>
      </c>
      <c r="D706" s="1">
        <v>1303.040039</v>
      </c>
      <c r="E706" s="1">
        <v>1106.420044</v>
      </c>
      <c r="F706" s="1">
        <v>1166.3599850000001</v>
      </c>
      <c r="G706" s="33">
        <f>IFERROR(IF(SPX[[#This Row],[Date]]=StartMonth,InvtTime*12,IF(G705&gt;0,G705-1,0)),0)</f>
        <v>0</v>
      </c>
      <c r="H706" s="34">
        <f>IF(SPX[[#This Row],[Count]]&gt;0,ROUND(AmountPerYear/12,2),0)</f>
        <v>0</v>
      </c>
      <c r="I706" s="1">
        <f>SPX[[#This Row],[Invested]]/SPX[[#This Row],[Close]]</f>
        <v>0</v>
      </c>
      <c r="J706" s="1">
        <f>SUM(I$2:I706)</f>
        <v>14.901419792548458</v>
      </c>
      <c r="K706" s="32">
        <f>+SPX[[#This Row],[Cumulated Shares]]*SPX[[#This Row],[Close]]</f>
        <v>17380.419765715524</v>
      </c>
      <c r="L706" s="33">
        <f>IF(SPX[[#This Row],[Current Value]]&gt;0,1,0)</f>
        <v>1</v>
      </c>
      <c r="M706" s="34">
        <f ca="1">IFERROR(SPX[[#This Row],[Invested]]+OFFSET(SPX[[#This Row],[Invested]],-1,,,6),0)</f>
        <v>6000</v>
      </c>
    </row>
    <row r="707" spans="1:13" x14ac:dyDescent="0.25">
      <c r="A707" t="s">
        <v>6</v>
      </c>
      <c r="B707" s="37">
        <v>39722</v>
      </c>
      <c r="C707" s="1">
        <v>1164.170044</v>
      </c>
      <c r="D707" s="1">
        <v>1167.030029</v>
      </c>
      <c r="E707" s="1">
        <v>839.79998799999998</v>
      </c>
      <c r="F707" s="1">
        <v>968.75</v>
      </c>
      <c r="G707" s="33">
        <f>IFERROR(IF(SPX[[#This Row],[Date]]=StartMonth,InvtTime*12,IF(G706&gt;0,G706-1,0)),0)</f>
        <v>0</v>
      </c>
      <c r="H707" s="34">
        <f>IF(SPX[[#This Row],[Count]]&gt;0,ROUND(AmountPerYear/12,2),0)</f>
        <v>0</v>
      </c>
      <c r="I707" s="1">
        <f>SPX[[#This Row],[Invested]]/SPX[[#This Row],[Close]]</f>
        <v>0</v>
      </c>
      <c r="J707" s="1">
        <f>SUM(I$2:I707)</f>
        <v>14.901419792548458</v>
      </c>
      <c r="K707" s="32">
        <f>+SPX[[#This Row],[Cumulated Shares]]*SPX[[#This Row],[Close]]</f>
        <v>14435.750424031319</v>
      </c>
      <c r="L707" s="33">
        <f>IF(SPX[[#This Row],[Current Value]]&gt;0,1,0)</f>
        <v>1</v>
      </c>
      <c r="M707" s="34">
        <f ca="1">IFERROR(SPX[[#This Row],[Invested]]+OFFSET(SPX[[#This Row],[Invested]],-1,,,6),0)</f>
        <v>6000</v>
      </c>
    </row>
    <row r="708" spans="1:13" x14ac:dyDescent="0.25">
      <c r="A708" t="s">
        <v>6</v>
      </c>
      <c r="B708" s="37">
        <v>39753</v>
      </c>
      <c r="C708" s="1">
        <v>968.669983</v>
      </c>
      <c r="D708" s="1">
        <v>1007.51001</v>
      </c>
      <c r="E708" s="1">
        <v>741.02002000000005</v>
      </c>
      <c r="F708" s="1">
        <v>896.23999000000003</v>
      </c>
      <c r="G708" s="33">
        <f>IFERROR(IF(SPX[[#This Row],[Date]]=StartMonth,InvtTime*12,IF(G707&gt;0,G707-1,0)),0)</f>
        <v>0</v>
      </c>
      <c r="H708" s="34">
        <f>IF(SPX[[#This Row],[Count]]&gt;0,ROUND(AmountPerYear/12,2),0)</f>
        <v>0</v>
      </c>
      <c r="I708" s="1">
        <f>SPX[[#This Row],[Invested]]/SPX[[#This Row],[Close]]</f>
        <v>0</v>
      </c>
      <c r="J708" s="1">
        <f>SUM(I$2:I708)</f>
        <v>14.901419792548458</v>
      </c>
      <c r="K708" s="32">
        <f>+SPX[[#This Row],[Cumulated Shares]]*SPX[[#This Row],[Close]]</f>
        <v>13355.248325859433</v>
      </c>
      <c r="L708" s="33">
        <f>IF(SPX[[#This Row],[Current Value]]&gt;0,1,0)</f>
        <v>1</v>
      </c>
      <c r="M708" s="34">
        <f ca="1">IFERROR(SPX[[#This Row],[Invested]]+OFFSET(SPX[[#This Row],[Invested]],-1,,,6),0)</f>
        <v>6000</v>
      </c>
    </row>
    <row r="709" spans="1:13" x14ac:dyDescent="0.25">
      <c r="A709" t="s">
        <v>6</v>
      </c>
      <c r="B709" s="37">
        <v>39783</v>
      </c>
      <c r="C709" s="1">
        <v>888.60998500000005</v>
      </c>
      <c r="D709" s="1">
        <v>918.84997599999997</v>
      </c>
      <c r="E709" s="1">
        <v>815.69000200000005</v>
      </c>
      <c r="F709" s="1">
        <v>903.25</v>
      </c>
      <c r="G709" s="33">
        <f>IFERROR(IF(SPX[[#This Row],[Date]]=StartMonth,InvtTime*12,IF(G708&gt;0,G708-1,0)),0)</f>
        <v>0</v>
      </c>
      <c r="H709" s="34">
        <f>IF(SPX[[#This Row],[Count]]&gt;0,ROUND(AmountPerYear/12,2),0)</f>
        <v>0</v>
      </c>
      <c r="I709" s="1">
        <f>SPX[[#This Row],[Invested]]/SPX[[#This Row],[Close]]</f>
        <v>0</v>
      </c>
      <c r="J709" s="1">
        <f>SUM(I$2:I709)</f>
        <v>14.901419792548458</v>
      </c>
      <c r="K709" s="32">
        <f>+SPX[[#This Row],[Cumulated Shares]]*SPX[[#This Row],[Close]]</f>
        <v>13459.707427619394</v>
      </c>
      <c r="L709" s="33">
        <f>IF(SPX[[#This Row],[Current Value]]&gt;0,1,0)</f>
        <v>1</v>
      </c>
      <c r="M709" s="34">
        <f ca="1">IFERROR(SPX[[#This Row],[Invested]]+OFFSET(SPX[[#This Row],[Invested]],-1,,,6),0)</f>
        <v>6000</v>
      </c>
    </row>
    <row r="710" spans="1:13" x14ac:dyDescent="0.25">
      <c r="A710" t="s">
        <v>6</v>
      </c>
      <c r="B710" s="37">
        <v>39814</v>
      </c>
      <c r="C710" s="1">
        <v>902.98999000000003</v>
      </c>
      <c r="D710" s="1">
        <v>943.84997599999997</v>
      </c>
      <c r="E710" s="1">
        <v>804.29998799999998</v>
      </c>
      <c r="F710" s="1">
        <v>825.88000499999998</v>
      </c>
      <c r="G710" s="33">
        <f>IFERROR(IF(SPX[[#This Row],[Date]]=StartMonth,InvtTime*12,IF(G709&gt;0,G709-1,0)),0)</f>
        <v>0</v>
      </c>
      <c r="H710" s="34">
        <f>IF(SPX[[#This Row],[Count]]&gt;0,ROUND(AmountPerYear/12,2),0)</f>
        <v>0</v>
      </c>
      <c r="I710" s="1">
        <f>SPX[[#This Row],[Invested]]/SPX[[#This Row],[Close]]</f>
        <v>0</v>
      </c>
      <c r="J710" s="1">
        <f>SUM(I$2:I710)</f>
        <v>14.901419792548458</v>
      </c>
      <c r="K710" s="32">
        <f>+SPX[[#This Row],[Cumulated Shares]]*SPX[[#This Row],[Close]]</f>
        <v>12306.78465277702</v>
      </c>
      <c r="L710" s="33">
        <f>IF(SPX[[#This Row],[Current Value]]&gt;0,1,0)</f>
        <v>1</v>
      </c>
      <c r="M710" s="34">
        <f ca="1">IFERROR(SPX[[#This Row],[Invested]]+OFFSET(SPX[[#This Row],[Invested]],-1,,,6),0)</f>
        <v>6000</v>
      </c>
    </row>
    <row r="711" spans="1:13" x14ac:dyDescent="0.25">
      <c r="A711" t="s">
        <v>6</v>
      </c>
      <c r="B711" s="37">
        <v>39845</v>
      </c>
      <c r="C711" s="1">
        <v>823.09002699999996</v>
      </c>
      <c r="D711" s="1">
        <v>875.01000999999997</v>
      </c>
      <c r="E711" s="1">
        <v>734.52002000000005</v>
      </c>
      <c r="F711" s="1">
        <v>735.09002699999996</v>
      </c>
      <c r="G711" s="33">
        <f>IFERROR(IF(SPX[[#This Row],[Date]]=StartMonth,InvtTime*12,IF(G710&gt;0,G710-1,0)),0)</f>
        <v>0</v>
      </c>
      <c r="H711" s="34">
        <f>IF(SPX[[#This Row],[Count]]&gt;0,ROUND(AmountPerYear/12,2),0)</f>
        <v>0</v>
      </c>
      <c r="I711" s="1">
        <f>SPX[[#This Row],[Invested]]/SPX[[#This Row],[Close]]</f>
        <v>0</v>
      </c>
      <c r="J711" s="1">
        <f>SUM(I$2:I711)</f>
        <v>14.901419792548458</v>
      </c>
      <c r="K711" s="32">
        <f>+SPX[[#This Row],[Cumulated Shares]]*SPX[[#This Row],[Close]]</f>
        <v>10953.885077642779</v>
      </c>
      <c r="L711" s="33">
        <f>IF(SPX[[#This Row],[Current Value]]&gt;0,1,0)</f>
        <v>1</v>
      </c>
      <c r="M711" s="34">
        <f ca="1">IFERROR(SPX[[#This Row],[Invested]]+OFFSET(SPX[[#This Row],[Invested]],-1,,,6),0)</f>
        <v>6000</v>
      </c>
    </row>
    <row r="712" spans="1:13" x14ac:dyDescent="0.25">
      <c r="A712" t="s">
        <v>6</v>
      </c>
      <c r="B712" s="37">
        <v>39873</v>
      </c>
      <c r="C712" s="1">
        <v>729.57000700000003</v>
      </c>
      <c r="D712" s="1">
        <v>832.97997999999995</v>
      </c>
      <c r="E712" s="1">
        <v>666.78997800000002</v>
      </c>
      <c r="F712" s="1">
        <v>797.86999500000002</v>
      </c>
      <c r="G712" s="33">
        <f>IFERROR(IF(SPX[[#This Row],[Date]]=StartMonth,InvtTime*12,IF(G711&gt;0,G711-1,0)),0)</f>
        <v>0</v>
      </c>
      <c r="H712" s="34">
        <f>IF(SPX[[#This Row],[Count]]&gt;0,ROUND(AmountPerYear/12,2),0)</f>
        <v>0</v>
      </c>
      <c r="I712" s="1">
        <f>SPX[[#This Row],[Invested]]/SPX[[#This Row],[Close]]</f>
        <v>0</v>
      </c>
      <c r="J712" s="1">
        <f>SUM(I$2:I712)</f>
        <v>14.901419792548458</v>
      </c>
      <c r="K712" s="32">
        <f>+SPX[[#This Row],[Cumulated Shares]]*SPX[[#This Row],[Close]]</f>
        <v>11889.395735373539</v>
      </c>
      <c r="L712" s="33">
        <f>IF(SPX[[#This Row],[Current Value]]&gt;0,1,0)</f>
        <v>1</v>
      </c>
      <c r="M712" s="34">
        <f ca="1">IFERROR(SPX[[#This Row],[Invested]]+OFFSET(SPX[[#This Row],[Invested]],-1,,,6),0)</f>
        <v>6000</v>
      </c>
    </row>
    <row r="713" spans="1:13" x14ac:dyDescent="0.25">
      <c r="A713" t="s">
        <v>6</v>
      </c>
      <c r="B713" s="37">
        <v>39904</v>
      </c>
      <c r="C713" s="1">
        <v>793.59002699999996</v>
      </c>
      <c r="D713" s="1">
        <v>888.70001200000002</v>
      </c>
      <c r="E713" s="1">
        <v>783.32000700000003</v>
      </c>
      <c r="F713" s="1">
        <v>872.80999799999995</v>
      </c>
      <c r="G713" s="33">
        <f>IFERROR(IF(SPX[[#This Row],[Date]]=StartMonth,InvtTime*12,IF(G712&gt;0,G712-1,0)),0)</f>
        <v>0</v>
      </c>
      <c r="H713" s="34">
        <f>IF(SPX[[#This Row],[Count]]&gt;0,ROUND(AmountPerYear/12,2),0)</f>
        <v>0</v>
      </c>
      <c r="I713" s="1">
        <f>SPX[[#This Row],[Invested]]/SPX[[#This Row],[Close]]</f>
        <v>0</v>
      </c>
      <c r="J713" s="1">
        <f>SUM(I$2:I713)</f>
        <v>14.901419792548458</v>
      </c>
      <c r="K713" s="32">
        <f>+SPX[[#This Row],[Cumulated Shares]]*SPX[[#This Row],[Close]]</f>
        <v>13006.108179331379</v>
      </c>
      <c r="L713" s="33">
        <f>IF(SPX[[#This Row],[Current Value]]&gt;0,1,0)</f>
        <v>1</v>
      </c>
      <c r="M713" s="34">
        <f ca="1">IFERROR(SPX[[#This Row],[Invested]]+OFFSET(SPX[[#This Row],[Invested]],-1,,,6),0)</f>
        <v>6000</v>
      </c>
    </row>
    <row r="714" spans="1:13" x14ac:dyDescent="0.25">
      <c r="A714" t="s">
        <v>6</v>
      </c>
      <c r="B714" s="37">
        <v>39934</v>
      </c>
      <c r="C714" s="1">
        <v>872.73999000000003</v>
      </c>
      <c r="D714" s="1">
        <v>930.169983</v>
      </c>
      <c r="E714" s="1">
        <v>866.09997599999997</v>
      </c>
      <c r="F714" s="1">
        <v>919.14001499999995</v>
      </c>
      <c r="G714" s="33">
        <f>IFERROR(IF(SPX[[#This Row],[Date]]=StartMonth,InvtTime*12,IF(G713&gt;0,G713-1,0)),0)</f>
        <v>0</v>
      </c>
      <c r="H714" s="34">
        <f>IF(SPX[[#This Row],[Count]]&gt;0,ROUND(AmountPerYear/12,2),0)</f>
        <v>0</v>
      </c>
      <c r="I714" s="1">
        <f>SPX[[#This Row],[Invested]]/SPX[[#This Row],[Close]]</f>
        <v>0</v>
      </c>
      <c r="J714" s="1">
        <f>SUM(I$2:I714)</f>
        <v>14.901419792548458</v>
      </c>
      <c r="K714" s="32">
        <f>+SPX[[#This Row],[Cumulated Shares]]*SPX[[#This Row],[Close]]</f>
        <v>13696.491211644285</v>
      </c>
      <c r="L714" s="33">
        <f>IF(SPX[[#This Row],[Current Value]]&gt;0,1,0)</f>
        <v>1</v>
      </c>
      <c r="M714" s="34">
        <f ca="1">IFERROR(SPX[[#This Row],[Invested]]+OFFSET(SPX[[#This Row],[Invested]],-1,,,6),0)</f>
        <v>6000</v>
      </c>
    </row>
    <row r="715" spans="1:13" x14ac:dyDescent="0.25">
      <c r="A715" t="s">
        <v>6</v>
      </c>
      <c r="B715" s="37">
        <v>39965</v>
      </c>
      <c r="C715" s="1">
        <v>923.26000999999997</v>
      </c>
      <c r="D715" s="1">
        <v>956.22997999999995</v>
      </c>
      <c r="E715" s="1">
        <v>888.85998500000005</v>
      </c>
      <c r="F715" s="1">
        <v>919.32000700000003</v>
      </c>
      <c r="G715" s="33">
        <f>IFERROR(IF(SPX[[#This Row],[Date]]=StartMonth,InvtTime*12,IF(G714&gt;0,G714-1,0)),0)</f>
        <v>0</v>
      </c>
      <c r="H715" s="34">
        <f>IF(SPX[[#This Row],[Count]]&gt;0,ROUND(AmountPerYear/12,2),0)</f>
        <v>0</v>
      </c>
      <c r="I715" s="1">
        <f>SPX[[#This Row],[Invested]]/SPX[[#This Row],[Close]]</f>
        <v>0</v>
      </c>
      <c r="J715" s="1">
        <f>SUM(I$2:I715)</f>
        <v>14.901419792548458</v>
      </c>
      <c r="K715" s="32">
        <f>+SPX[[#This Row],[Cumulated Shares]]*SPX[[#This Row],[Close]]</f>
        <v>13699.173347995587</v>
      </c>
      <c r="L715" s="33">
        <f>IF(SPX[[#This Row],[Current Value]]&gt;0,1,0)</f>
        <v>1</v>
      </c>
      <c r="M715" s="34">
        <f ca="1">IFERROR(SPX[[#This Row],[Invested]]+OFFSET(SPX[[#This Row],[Invested]],-1,,,6),0)</f>
        <v>6000</v>
      </c>
    </row>
    <row r="716" spans="1:13" x14ac:dyDescent="0.25">
      <c r="A716" t="s">
        <v>6</v>
      </c>
      <c r="B716" s="37">
        <v>39995</v>
      </c>
      <c r="C716" s="1">
        <v>920.82000700000003</v>
      </c>
      <c r="D716" s="1">
        <v>996.67999299999997</v>
      </c>
      <c r="E716" s="1">
        <v>869.32000700000003</v>
      </c>
      <c r="F716" s="1">
        <v>987.47997999999995</v>
      </c>
      <c r="G716" s="33">
        <f>IFERROR(IF(SPX[[#This Row],[Date]]=StartMonth,InvtTime*12,IF(G715&gt;0,G715-1,0)),0)</f>
        <v>0</v>
      </c>
      <c r="H716" s="34">
        <f>IF(SPX[[#This Row],[Count]]&gt;0,ROUND(AmountPerYear/12,2),0)</f>
        <v>0</v>
      </c>
      <c r="I716" s="1">
        <f>SPX[[#This Row],[Invested]]/SPX[[#This Row],[Close]]</f>
        <v>0</v>
      </c>
      <c r="J716" s="1">
        <f>SUM(I$2:I716)</f>
        <v>14.901419792548458</v>
      </c>
      <c r="K716" s="32">
        <f>+SPX[[#This Row],[Cumulated Shares]]*SPX[[#This Row],[Close]]</f>
        <v>14714.853718717355</v>
      </c>
      <c r="L716" s="33">
        <f>IF(SPX[[#This Row],[Current Value]]&gt;0,1,0)</f>
        <v>1</v>
      </c>
      <c r="M716" s="34">
        <f ca="1">IFERROR(SPX[[#This Row],[Invested]]+OFFSET(SPX[[#This Row],[Invested]],-1,,,6),0)</f>
        <v>6000</v>
      </c>
    </row>
    <row r="717" spans="1:13" x14ac:dyDescent="0.25">
      <c r="A717" t="s">
        <v>6</v>
      </c>
      <c r="B717" s="37">
        <v>40026</v>
      </c>
      <c r="C717" s="1">
        <v>990.21997099999999</v>
      </c>
      <c r="D717" s="1">
        <v>1039.469971</v>
      </c>
      <c r="E717" s="1">
        <v>978.51000999999997</v>
      </c>
      <c r="F717" s="1">
        <v>1020.619995</v>
      </c>
      <c r="G717" s="33">
        <f>IFERROR(IF(SPX[[#This Row],[Date]]=StartMonth,InvtTime*12,IF(G716&gt;0,G716-1,0)),0)</f>
        <v>0</v>
      </c>
      <c r="H717" s="34">
        <f>IF(SPX[[#This Row],[Count]]&gt;0,ROUND(AmountPerYear/12,2),0)</f>
        <v>0</v>
      </c>
      <c r="I717" s="1">
        <f>SPX[[#This Row],[Invested]]/SPX[[#This Row],[Close]]</f>
        <v>0</v>
      </c>
      <c r="J717" s="1">
        <f>SUM(I$2:I717)</f>
        <v>14.901419792548458</v>
      </c>
      <c r="K717" s="32">
        <f>+SPX[[#This Row],[Cumulated Shares]]*SPX[[#This Row],[Close]]</f>
        <v>15208.686994163709</v>
      </c>
      <c r="L717" s="33">
        <f>IF(SPX[[#This Row],[Current Value]]&gt;0,1,0)</f>
        <v>1</v>
      </c>
      <c r="M717" s="34">
        <f ca="1">IFERROR(SPX[[#This Row],[Invested]]+OFFSET(SPX[[#This Row],[Invested]],-1,,,6),0)</f>
        <v>6000</v>
      </c>
    </row>
    <row r="718" spans="1:13" x14ac:dyDescent="0.25">
      <c r="A718" t="s">
        <v>6</v>
      </c>
      <c r="B718" s="37">
        <v>40057</v>
      </c>
      <c r="C718" s="1">
        <v>1019.52002</v>
      </c>
      <c r="D718" s="1">
        <v>1080.150024</v>
      </c>
      <c r="E718" s="1">
        <v>991.96997099999999</v>
      </c>
      <c r="F718" s="1">
        <v>1057.079956</v>
      </c>
      <c r="G718" s="33">
        <f>IFERROR(IF(SPX[[#This Row],[Date]]=StartMonth,InvtTime*12,IF(G717&gt;0,G717-1,0)),0)</f>
        <v>0</v>
      </c>
      <c r="H718" s="34">
        <f>IF(SPX[[#This Row],[Count]]&gt;0,ROUND(AmountPerYear/12,2),0)</f>
        <v>0</v>
      </c>
      <c r="I718" s="1">
        <f>SPX[[#This Row],[Invested]]/SPX[[#This Row],[Close]]</f>
        <v>0</v>
      </c>
      <c r="J718" s="1">
        <f>SUM(I$2:I718)</f>
        <v>14.901419792548458</v>
      </c>
      <c r="K718" s="32">
        <f>+SPX[[#This Row],[Cumulated Shares]]*SPX[[#This Row],[Close]]</f>
        <v>15751.992178644654</v>
      </c>
      <c r="L718" s="33">
        <f>IF(SPX[[#This Row],[Current Value]]&gt;0,1,0)</f>
        <v>1</v>
      </c>
      <c r="M718" s="34">
        <f ca="1">IFERROR(SPX[[#This Row],[Invested]]+OFFSET(SPX[[#This Row],[Invested]],-1,,,6),0)</f>
        <v>6000</v>
      </c>
    </row>
    <row r="719" spans="1:13" x14ac:dyDescent="0.25">
      <c r="A719" t="s">
        <v>6</v>
      </c>
      <c r="B719" s="37">
        <v>40087</v>
      </c>
      <c r="C719" s="1">
        <v>1054.910034</v>
      </c>
      <c r="D719" s="1">
        <v>1101.3599850000001</v>
      </c>
      <c r="E719" s="1">
        <v>1019.950012</v>
      </c>
      <c r="F719" s="1">
        <v>1036.1899410000001</v>
      </c>
      <c r="G719" s="33">
        <f>IFERROR(IF(SPX[[#This Row],[Date]]=StartMonth,InvtTime*12,IF(G718&gt;0,G718-1,0)),0)</f>
        <v>0</v>
      </c>
      <c r="H719" s="34">
        <f>IF(SPX[[#This Row],[Count]]&gt;0,ROUND(AmountPerYear/12,2),0)</f>
        <v>0</v>
      </c>
      <c r="I719" s="1">
        <f>SPX[[#This Row],[Invested]]/SPX[[#This Row],[Close]]</f>
        <v>0</v>
      </c>
      <c r="J719" s="1">
        <f>SUM(I$2:I719)</f>
        <v>14.901419792548458</v>
      </c>
      <c r="K719" s="32">
        <f>+SPX[[#This Row],[Cumulated Shares]]*SPX[[#This Row],[Close]]</f>
        <v>15440.70129565702</v>
      </c>
      <c r="L719" s="33">
        <f>IF(SPX[[#This Row],[Current Value]]&gt;0,1,0)</f>
        <v>1</v>
      </c>
      <c r="M719" s="34">
        <f ca="1">IFERROR(SPX[[#This Row],[Invested]]+OFFSET(SPX[[#This Row],[Invested]],-1,,,6),0)</f>
        <v>6000</v>
      </c>
    </row>
    <row r="720" spans="1:13" x14ac:dyDescent="0.25">
      <c r="A720" t="s">
        <v>6</v>
      </c>
      <c r="B720" s="37">
        <v>40118</v>
      </c>
      <c r="C720" s="1">
        <v>1036.1800539999999</v>
      </c>
      <c r="D720" s="1">
        <v>1113.6899410000001</v>
      </c>
      <c r="E720" s="1">
        <v>1029.380005</v>
      </c>
      <c r="F720" s="1">
        <v>1095.630005</v>
      </c>
      <c r="G720" s="33">
        <f>IFERROR(IF(SPX[[#This Row],[Date]]=StartMonth,InvtTime*12,IF(G719&gt;0,G719-1,0)),0)</f>
        <v>0</v>
      </c>
      <c r="H720" s="34">
        <f>IF(SPX[[#This Row],[Count]]&gt;0,ROUND(AmountPerYear/12,2),0)</f>
        <v>0</v>
      </c>
      <c r="I720" s="1">
        <f>SPX[[#This Row],[Invested]]/SPX[[#This Row],[Close]]</f>
        <v>0</v>
      </c>
      <c r="J720" s="1">
        <f>SUM(I$2:I720)</f>
        <v>14.901419792548458</v>
      </c>
      <c r="K720" s="32">
        <f>+SPX[[#This Row],[Cumulated Shares]]*SPX[[#This Row],[Close]]</f>
        <v>16326.442641816966</v>
      </c>
      <c r="L720" s="33">
        <f>IF(SPX[[#This Row],[Current Value]]&gt;0,1,0)</f>
        <v>1</v>
      </c>
      <c r="M720" s="34">
        <f ca="1">IFERROR(SPX[[#This Row],[Invested]]+OFFSET(SPX[[#This Row],[Invested]],-1,,,6),0)</f>
        <v>6000</v>
      </c>
    </row>
    <row r="721" spans="1:13" x14ac:dyDescent="0.25">
      <c r="A721" t="s">
        <v>6</v>
      </c>
      <c r="B721" s="37">
        <v>40148</v>
      </c>
      <c r="C721" s="1">
        <v>1098.8900149999999</v>
      </c>
      <c r="D721" s="1">
        <v>1130.380005</v>
      </c>
      <c r="E721" s="1">
        <v>1085.8900149999999</v>
      </c>
      <c r="F721" s="1">
        <v>1115.099976</v>
      </c>
      <c r="G721" s="33">
        <f>IFERROR(IF(SPX[[#This Row],[Date]]=StartMonth,InvtTime*12,IF(G720&gt;0,G720-1,0)),0)</f>
        <v>0</v>
      </c>
      <c r="H721" s="34">
        <f>IF(SPX[[#This Row],[Count]]&gt;0,ROUND(AmountPerYear/12,2),0)</f>
        <v>0</v>
      </c>
      <c r="I721" s="1">
        <f>SPX[[#This Row],[Invested]]/SPX[[#This Row],[Close]]</f>
        <v>0</v>
      </c>
      <c r="J721" s="1">
        <f>SUM(I$2:I721)</f>
        <v>14.901419792548458</v>
      </c>
      <c r="K721" s="32">
        <f>+SPX[[#This Row],[Cumulated Shares]]*SPX[[#This Row],[Close]]</f>
        <v>16616.572853036709</v>
      </c>
      <c r="L721" s="33">
        <f>IF(SPX[[#This Row],[Current Value]]&gt;0,1,0)</f>
        <v>1</v>
      </c>
      <c r="M721" s="34">
        <f ca="1">IFERROR(SPX[[#This Row],[Invested]]+OFFSET(SPX[[#This Row],[Invested]],-1,,,6),0)</f>
        <v>6000</v>
      </c>
    </row>
    <row r="722" spans="1:13" x14ac:dyDescent="0.25">
      <c r="A722" t="s">
        <v>6</v>
      </c>
      <c r="B722" s="37">
        <v>40179</v>
      </c>
      <c r="C722" s="1">
        <v>1116.5600589999999</v>
      </c>
      <c r="D722" s="1">
        <v>1150.4499510000001</v>
      </c>
      <c r="E722" s="1">
        <v>1071.589966</v>
      </c>
      <c r="F722" s="1">
        <v>1073.869995</v>
      </c>
      <c r="G722" s="33">
        <f>IFERROR(IF(SPX[[#This Row],[Date]]=StartMonth,InvtTime*12,IF(G721&gt;0,G721-1,0)),0)</f>
        <v>0</v>
      </c>
      <c r="H722" s="34">
        <f>IF(SPX[[#This Row],[Count]]&gt;0,ROUND(AmountPerYear/12,2),0)</f>
        <v>0</v>
      </c>
      <c r="I722" s="1">
        <f>SPX[[#This Row],[Invested]]/SPX[[#This Row],[Close]]</f>
        <v>0</v>
      </c>
      <c r="J722" s="1">
        <f>SUM(I$2:I722)</f>
        <v>14.901419792548458</v>
      </c>
      <c r="K722" s="32">
        <f>+SPX[[#This Row],[Cumulated Shares]]*SPX[[#This Row],[Close]]</f>
        <v>16002.187598116914</v>
      </c>
      <c r="L722" s="33">
        <f>IF(SPX[[#This Row],[Current Value]]&gt;0,1,0)</f>
        <v>1</v>
      </c>
      <c r="M722" s="34">
        <f ca="1">IFERROR(SPX[[#This Row],[Invested]]+OFFSET(SPX[[#This Row],[Invested]],-1,,,6),0)</f>
        <v>6000</v>
      </c>
    </row>
    <row r="723" spans="1:13" x14ac:dyDescent="0.25">
      <c r="A723" t="s">
        <v>6</v>
      </c>
      <c r="B723" s="37">
        <v>40210</v>
      </c>
      <c r="C723" s="1">
        <v>1073.8900149999999</v>
      </c>
      <c r="D723" s="1">
        <v>1112.420044</v>
      </c>
      <c r="E723" s="1">
        <v>1044.5</v>
      </c>
      <c r="F723" s="1">
        <v>1104.48999</v>
      </c>
      <c r="G723" s="33">
        <f>IFERROR(IF(SPX[[#This Row],[Date]]=StartMonth,InvtTime*12,IF(G722&gt;0,G722-1,0)),0)</f>
        <v>0</v>
      </c>
      <c r="H723" s="34">
        <f>IF(SPX[[#This Row],[Count]]&gt;0,ROUND(AmountPerYear/12,2),0)</f>
        <v>0</v>
      </c>
      <c r="I723" s="1">
        <f>SPX[[#This Row],[Invested]]/SPX[[#This Row],[Close]]</f>
        <v>0</v>
      </c>
      <c r="J723" s="1">
        <f>SUM(I$2:I723)</f>
        <v>14.901419792548458</v>
      </c>
      <c r="K723" s="32">
        <f>+SPX[[#This Row],[Cumulated Shares]]*SPX[[#This Row],[Close]]</f>
        <v>16458.468997657648</v>
      </c>
      <c r="L723" s="33">
        <f>IF(SPX[[#This Row],[Current Value]]&gt;0,1,0)</f>
        <v>1</v>
      </c>
      <c r="M723" s="34">
        <f ca="1">IFERROR(SPX[[#This Row],[Invested]]+OFFSET(SPX[[#This Row],[Invested]],-1,,,6),0)</f>
        <v>6000</v>
      </c>
    </row>
    <row r="724" spans="1:13" x14ac:dyDescent="0.25">
      <c r="A724" t="s">
        <v>6</v>
      </c>
      <c r="B724" s="37">
        <v>40238</v>
      </c>
      <c r="C724" s="1">
        <v>1105.3599850000001</v>
      </c>
      <c r="D724" s="1">
        <v>1180.6899410000001</v>
      </c>
      <c r="E724" s="1">
        <v>1105.3599850000001</v>
      </c>
      <c r="F724" s="1">
        <v>1169.4300539999999</v>
      </c>
      <c r="G724" s="33">
        <f>IFERROR(IF(SPX[[#This Row],[Date]]=StartMonth,InvtTime*12,IF(G723&gt;0,G723-1,0)),0)</f>
        <v>0</v>
      </c>
      <c r="H724" s="34">
        <f>IF(SPX[[#This Row],[Count]]&gt;0,ROUND(AmountPerYear/12,2),0)</f>
        <v>0</v>
      </c>
      <c r="I724" s="1">
        <f>SPX[[#This Row],[Invested]]/SPX[[#This Row],[Close]]</f>
        <v>0</v>
      </c>
      <c r="J724" s="1">
        <f>SUM(I$2:I724)</f>
        <v>14.901419792548458</v>
      </c>
      <c r="K724" s="32">
        <f>+SPX[[#This Row],[Cumulated Shares]]*SPX[[#This Row],[Close]]</f>
        <v>17426.168152676611</v>
      </c>
      <c r="L724" s="33">
        <f>IF(SPX[[#This Row],[Current Value]]&gt;0,1,0)</f>
        <v>1</v>
      </c>
      <c r="M724" s="34">
        <f ca="1">IFERROR(SPX[[#This Row],[Invested]]+OFFSET(SPX[[#This Row],[Invested]],-1,,,6),0)</f>
        <v>6000</v>
      </c>
    </row>
    <row r="725" spans="1:13" x14ac:dyDescent="0.25">
      <c r="A725" t="s">
        <v>6</v>
      </c>
      <c r="B725" s="37">
        <v>40269</v>
      </c>
      <c r="C725" s="1">
        <v>1171.2299800000001</v>
      </c>
      <c r="D725" s="1">
        <v>1219.8000489999999</v>
      </c>
      <c r="E725" s="1">
        <v>1170.6899410000001</v>
      </c>
      <c r="F725" s="1">
        <v>1186.6899410000001</v>
      </c>
      <c r="G725" s="33">
        <f>IFERROR(IF(SPX[[#This Row],[Date]]=StartMonth,InvtTime*12,IF(G724&gt;0,G724-1,0)),0)</f>
        <v>0</v>
      </c>
      <c r="H725" s="34">
        <f>IF(SPX[[#This Row],[Count]]&gt;0,ROUND(AmountPerYear/12,2),0)</f>
        <v>0</v>
      </c>
      <c r="I725" s="1">
        <f>SPX[[#This Row],[Invested]]/SPX[[#This Row],[Close]]</f>
        <v>0</v>
      </c>
      <c r="J725" s="1">
        <f>SUM(I$2:I725)</f>
        <v>14.901419792548458</v>
      </c>
      <c r="K725" s="32">
        <f>+SPX[[#This Row],[Cumulated Shares]]*SPX[[#This Row],[Close]]</f>
        <v>17683.364974435564</v>
      </c>
      <c r="L725" s="33">
        <f>IF(SPX[[#This Row],[Current Value]]&gt;0,1,0)</f>
        <v>1</v>
      </c>
      <c r="M725" s="34">
        <f ca="1">IFERROR(SPX[[#This Row],[Invested]]+OFFSET(SPX[[#This Row],[Invested]],-1,,,6),0)</f>
        <v>6000</v>
      </c>
    </row>
    <row r="726" spans="1:13" x14ac:dyDescent="0.25">
      <c r="A726" t="s">
        <v>6</v>
      </c>
      <c r="B726" s="37">
        <v>40299</v>
      </c>
      <c r="C726" s="1">
        <v>1188.579956</v>
      </c>
      <c r="D726" s="1">
        <v>1205.130005</v>
      </c>
      <c r="E726" s="1">
        <v>1040.780029</v>
      </c>
      <c r="F726" s="1">
        <v>1089.410034</v>
      </c>
      <c r="G726" s="33">
        <f>IFERROR(IF(SPX[[#This Row],[Date]]=StartMonth,InvtTime*12,IF(G725&gt;0,G725-1,0)),0)</f>
        <v>0</v>
      </c>
      <c r="H726" s="34">
        <f>IF(SPX[[#This Row],[Count]]&gt;0,ROUND(AmountPerYear/12,2),0)</f>
        <v>0</v>
      </c>
      <c r="I726" s="1">
        <f>SPX[[#This Row],[Invested]]/SPX[[#This Row],[Close]]</f>
        <v>0</v>
      </c>
      <c r="J726" s="1">
        <f>SUM(I$2:I726)</f>
        <v>14.901419792548458</v>
      </c>
      <c r="K726" s="32">
        <f>+SPX[[#This Row],[Cumulated Shares]]*SPX[[#This Row],[Close]]</f>
        <v>16233.756242848489</v>
      </c>
      <c r="L726" s="33">
        <f>IF(SPX[[#This Row],[Current Value]]&gt;0,1,0)</f>
        <v>1</v>
      </c>
      <c r="M726" s="34">
        <f ca="1">IFERROR(SPX[[#This Row],[Invested]]+OFFSET(SPX[[#This Row],[Invested]],-1,,,6),0)</f>
        <v>6000</v>
      </c>
    </row>
    <row r="727" spans="1:13" x14ac:dyDescent="0.25">
      <c r="A727" t="s">
        <v>6</v>
      </c>
      <c r="B727" s="37">
        <v>40330</v>
      </c>
      <c r="C727" s="1">
        <v>1087.3000489999999</v>
      </c>
      <c r="D727" s="1">
        <v>1131.2299800000001</v>
      </c>
      <c r="E727" s="1">
        <v>1028.329956</v>
      </c>
      <c r="F727" s="1">
        <v>1030.709961</v>
      </c>
      <c r="G727" s="33">
        <f>IFERROR(IF(SPX[[#This Row],[Date]]=StartMonth,InvtTime*12,IF(G726&gt;0,G726-1,0)),0)</f>
        <v>0</v>
      </c>
      <c r="H727" s="34">
        <f>IF(SPX[[#This Row],[Count]]&gt;0,ROUND(AmountPerYear/12,2),0)</f>
        <v>0</v>
      </c>
      <c r="I727" s="1">
        <f>SPX[[#This Row],[Invested]]/SPX[[#This Row],[Close]]</f>
        <v>0</v>
      </c>
      <c r="J727" s="1">
        <f>SUM(I$2:I727)</f>
        <v>14.901419792548458</v>
      </c>
      <c r="K727" s="32">
        <f>+SPX[[#This Row],[Cumulated Shares]]*SPX[[#This Row],[Close]]</f>
        <v>15359.041813222249</v>
      </c>
      <c r="L727" s="33">
        <f>IF(SPX[[#This Row],[Current Value]]&gt;0,1,0)</f>
        <v>1</v>
      </c>
      <c r="M727" s="34">
        <f ca="1">IFERROR(SPX[[#This Row],[Invested]]+OFFSET(SPX[[#This Row],[Invested]],-1,,,6),0)</f>
        <v>6000</v>
      </c>
    </row>
    <row r="728" spans="1:13" x14ac:dyDescent="0.25">
      <c r="A728" t="s">
        <v>6</v>
      </c>
      <c r="B728" s="37">
        <v>40360</v>
      </c>
      <c r="C728" s="1">
        <v>1031.099976</v>
      </c>
      <c r="D728" s="1">
        <v>1120.9499510000001</v>
      </c>
      <c r="E728" s="1">
        <v>1010.909973</v>
      </c>
      <c r="F728" s="1">
        <v>1101.599976</v>
      </c>
      <c r="G728" s="33">
        <f>IFERROR(IF(SPX[[#This Row],[Date]]=StartMonth,InvtTime*12,IF(G727&gt;0,G727-1,0)),0)</f>
        <v>0</v>
      </c>
      <c r="H728" s="34">
        <f>IF(SPX[[#This Row],[Count]]&gt;0,ROUND(AmountPerYear/12,2),0)</f>
        <v>0</v>
      </c>
      <c r="I728" s="1">
        <f>SPX[[#This Row],[Invested]]/SPX[[#This Row],[Close]]</f>
        <v>0</v>
      </c>
      <c r="J728" s="1">
        <f>SUM(I$2:I728)</f>
        <v>14.901419792548458</v>
      </c>
      <c r="K728" s="32">
        <f>+SPX[[#This Row],[Cumulated Shares]]*SPX[[#This Row],[Close]]</f>
        <v>16415.403685837304</v>
      </c>
      <c r="L728" s="33">
        <f>IF(SPX[[#This Row],[Current Value]]&gt;0,1,0)</f>
        <v>1</v>
      </c>
      <c r="M728" s="34">
        <f ca="1">IFERROR(SPX[[#This Row],[Invested]]+OFFSET(SPX[[#This Row],[Invested]],-1,,,6),0)</f>
        <v>6000</v>
      </c>
    </row>
    <row r="729" spans="1:13" x14ac:dyDescent="0.25">
      <c r="A729" t="s">
        <v>6</v>
      </c>
      <c r="B729" s="37">
        <v>40391</v>
      </c>
      <c r="C729" s="1">
        <v>1107.530029</v>
      </c>
      <c r="D729" s="1">
        <v>1129.23999</v>
      </c>
      <c r="E729" s="1">
        <v>1039.6999510000001</v>
      </c>
      <c r="F729" s="1">
        <v>1049.329956</v>
      </c>
      <c r="G729" s="33">
        <f>IFERROR(IF(SPX[[#This Row],[Date]]=StartMonth,InvtTime*12,IF(G728&gt;0,G728-1,0)),0)</f>
        <v>0</v>
      </c>
      <c r="H729" s="34">
        <f>IF(SPX[[#This Row],[Count]]&gt;0,ROUND(AmountPerYear/12,2),0)</f>
        <v>0</v>
      </c>
      <c r="I729" s="1">
        <f>SPX[[#This Row],[Invested]]/SPX[[#This Row],[Close]]</f>
        <v>0</v>
      </c>
      <c r="J729" s="1">
        <f>SUM(I$2:I729)</f>
        <v>14.901419792548458</v>
      </c>
      <c r="K729" s="32">
        <f>+SPX[[#This Row],[Cumulated Shares]]*SPX[[#This Row],[Close]]</f>
        <v>15636.506175252403</v>
      </c>
      <c r="L729" s="33">
        <f>IF(SPX[[#This Row],[Current Value]]&gt;0,1,0)</f>
        <v>1</v>
      </c>
      <c r="M729" s="34">
        <f ca="1">IFERROR(SPX[[#This Row],[Invested]]+OFFSET(SPX[[#This Row],[Invested]],-1,,,6),0)</f>
        <v>6000</v>
      </c>
    </row>
    <row r="730" spans="1:13" x14ac:dyDescent="0.25">
      <c r="A730" t="s">
        <v>6</v>
      </c>
      <c r="B730" s="37">
        <v>40422</v>
      </c>
      <c r="C730" s="1">
        <v>1049.719971</v>
      </c>
      <c r="D730" s="1">
        <v>1157.160034</v>
      </c>
      <c r="E730" s="1">
        <v>1049.719971</v>
      </c>
      <c r="F730" s="1">
        <v>1141.1999510000001</v>
      </c>
      <c r="G730" s="33">
        <f>IFERROR(IF(SPX[[#This Row],[Date]]=StartMonth,InvtTime*12,IF(G729&gt;0,G729-1,0)),0)</f>
        <v>0</v>
      </c>
      <c r="H730" s="34">
        <f>IF(SPX[[#This Row],[Count]]&gt;0,ROUND(AmountPerYear/12,2),0)</f>
        <v>0</v>
      </c>
      <c r="I730" s="1">
        <f>SPX[[#This Row],[Invested]]/SPX[[#This Row],[Close]]</f>
        <v>0</v>
      </c>
      <c r="J730" s="1">
        <f>SUM(I$2:I730)</f>
        <v>14.901419792548458</v>
      </c>
      <c r="K730" s="32">
        <f>+SPX[[#This Row],[Cumulated Shares]]*SPX[[#This Row],[Close]]</f>
        <v>17005.499537086733</v>
      </c>
      <c r="L730" s="33">
        <f>IF(SPX[[#This Row],[Current Value]]&gt;0,1,0)</f>
        <v>1</v>
      </c>
      <c r="M730" s="34">
        <f ca="1">IFERROR(SPX[[#This Row],[Invested]]+OFFSET(SPX[[#This Row],[Invested]],-1,,,6),0)</f>
        <v>6000</v>
      </c>
    </row>
    <row r="731" spans="1:13" x14ac:dyDescent="0.25">
      <c r="A731" t="s">
        <v>6</v>
      </c>
      <c r="B731" s="37">
        <v>40452</v>
      </c>
      <c r="C731" s="1">
        <v>1143.48999</v>
      </c>
      <c r="D731" s="1">
        <v>1196.1400149999999</v>
      </c>
      <c r="E731" s="1">
        <v>1131.869995</v>
      </c>
      <c r="F731" s="1">
        <v>1183.26001</v>
      </c>
      <c r="G731" s="33">
        <f>IFERROR(IF(SPX[[#This Row],[Date]]=StartMonth,InvtTime*12,IF(G730&gt;0,G730-1,0)),0)</f>
        <v>0</v>
      </c>
      <c r="H731" s="34">
        <f>IF(SPX[[#This Row],[Count]]&gt;0,ROUND(AmountPerYear/12,2),0)</f>
        <v>0</v>
      </c>
      <c r="I731" s="1">
        <f>SPX[[#This Row],[Invested]]/SPX[[#This Row],[Close]]</f>
        <v>0</v>
      </c>
      <c r="J731" s="1">
        <f>SUM(I$2:I731)</f>
        <v>14.901419792548458</v>
      </c>
      <c r="K731" s="32">
        <f>+SPX[[#This Row],[Cumulated Shares]]*SPX[[#This Row],[Close]]</f>
        <v>17632.254132745085</v>
      </c>
      <c r="L731" s="33">
        <f>IF(SPX[[#This Row],[Current Value]]&gt;0,1,0)</f>
        <v>1</v>
      </c>
      <c r="M731" s="34">
        <f ca="1">IFERROR(SPX[[#This Row],[Invested]]+OFFSET(SPX[[#This Row],[Invested]],-1,,,6),0)</f>
        <v>6000</v>
      </c>
    </row>
    <row r="732" spans="1:13" x14ac:dyDescent="0.25">
      <c r="A732" t="s">
        <v>6</v>
      </c>
      <c r="B732" s="37">
        <v>40483</v>
      </c>
      <c r="C732" s="1">
        <v>1185.709961</v>
      </c>
      <c r="D732" s="1">
        <v>1227.079956</v>
      </c>
      <c r="E732" s="1">
        <v>1173</v>
      </c>
      <c r="F732" s="1">
        <v>1180.5500489999999</v>
      </c>
      <c r="G732" s="33">
        <f>IFERROR(IF(SPX[[#This Row],[Date]]=StartMonth,InvtTime*12,IF(G731&gt;0,G731-1,0)),0)</f>
        <v>0</v>
      </c>
      <c r="H732" s="34">
        <f>IF(SPX[[#This Row],[Count]]&gt;0,ROUND(AmountPerYear/12,2),0)</f>
        <v>0</v>
      </c>
      <c r="I732" s="1">
        <f>SPX[[#This Row],[Invested]]/SPX[[#This Row],[Close]]</f>
        <v>0</v>
      </c>
      <c r="J732" s="1">
        <f>SUM(I$2:I732)</f>
        <v>14.901419792548458</v>
      </c>
      <c r="K732" s="32">
        <f>+SPX[[#This Row],[Cumulated Shares]]*SPX[[#This Row],[Close]]</f>
        <v>17591.871866262652</v>
      </c>
      <c r="L732" s="33">
        <f>IF(SPX[[#This Row],[Current Value]]&gt;0,1,0)</f>
        <v>1</v>
      </c>
      <c r="M732" s="34">
        <f ca="1">IFERROR(SPX[[#This Row],[Invested]]+OFFSET(SPX[[#This Row],[Invested]],-1,,,6),0)</f>
        <v>6000</v>
      </c>
    </row>
    <row r="733" spans="1:13" x14ac:dyDescent="0.25">
      <c r="A733" t="s">
        <v>6</v>
      </c>
      <c r="B733" s="37">
        <v>40513</v>
      </c>
      <c r="C733" s="1">
        <v>1186.599976</v>
      </c>
      <c r="D733" s="1">
        <v>1262.599976</v>
      </c>
      <c r="E733" s="1">
        <v>1186.599976</v>
      </c>
      <c r="F733" s="1">
        <v>1257.6400149999999</v>
      </c>
      <c r="G733" s="33">
        <f>IFERROR(IF(SPX[[#This Row],[Date]]=StartMonth,InvtTime*12,IF(G732&gt;0,G732-1,0)),0)</f>
        <v>0</v>
      </c>
      <c r="H733" s="34">
        <f>IF(SPX[[#This Row],[Count]]&gt;0,ROUND(AmountPerYear/12,2),0)</f>
        <v>0</v>
      </c>
      <c r="I733" s="1">
        <f>SPX[[#This Row],[Invested]]/SPX[[#This Row],[Close]]</f>
        <v>0</v>
      </c>
      <c r="J733" s="1">
        <f>SUM(I$2:I733)</f>
        <v>14.901419792548458</v>
      </c>
      <c r="K733" s="32">
        <f>+SPX[[#This Row],[Cumulated Shares]]*SPX[[#This Row],[Close]]</f>
        <v>18740.621811421937</v>
      </c>
      <c r="L733" s="33">
        <f>IF(SPX[[#This Row],[Current Value]]&gt;0,1,0)</f>
        <v>1</v>
      </c>
      <c r="M733" s="34">
        <f ca="1">IFERROR(SPX[[#This Row],[Invested]]+OFFSET(SPX[[#This Row],[Invested]],-1,,,6),0)</f>
        <v>6000</v>
      </c>
    </row>
    <row r="734" spans="1:13" x14ac:dyDescent="0.25">
      <c r="A734" t="s">
        <v>6</v>
      </c>
      <c r="B734" s="37">
        <v>40544</v>
      </c>
      <c r="C734" s="1">
        <v>1257.619995</v>
      </c>
      <c r="D734" s="1">
        <v>1302.670044</v>
      </c>
      <c r="E734" s="1">
        <v>1257.619995</v>
      </c>
      <c r="F734" s="1">
        <v>1286.119995</v>
      </c>
      <c r="G734" s="33">
        <f>IFERROR(IF(SPX[[#This Row],[Date]]=StartMonth,InvtTime*12,IF(G733&gt;0,G733-1,0)),0)</f>
        <v>0</v>
      </c>
      <c r="H734" s="34">
        <f>IF(SPX[[#This Row],[Count]]&gt;0,ROUND(AmountPerYear/12,2),0)</f>
        <v>0</v>
      </c>
      <c r="I734" s="1">
        <f>SPX[[#This Row],[Invested]]/SPX[[#This Row],[Close]]</f>
        <v>0</v>
      </c>
      <c r="J734" s="1">
        <f>SUM(I$2:I734)</f>
        <v>14.901419792548458</v>
      </c>
      <c r="K734" s="32">
        <f>+SPX[[#This Row],[Cumulated Shares]]*SPX[[#This Row],[Close]]</f>
        <v>19165.013949085325</v>
      </c>
      <c r="L734" s="33">
        <f>IF(SPX[[#This Row],[Current Value]]&gt;0,1,0)</f>
        <v>1</v>
      </c>
      <c r="M734" s="34">
        <f ca="1">IFERROR(SPX[[#This Row],[Invested]]+OFFSET(SPX[[#This Row],[Invested]],-1,,,6),0)</f>
        <v>6000</v>
      </c>
    </row>
    <row r="735" spans="1:13" x14ac:dyDescent="0.25">
      <c r="A735" t="s">
        <v>6</v>
      </c>
      <c r="B735" s="37">
        <v>40575</v>
      </c>
      <c r="C735" s="1">
        <v>1289.1400149999999</v>
      </c>
      <c r="D735" s="1">
        <v>1344.0699460000001</v>
      </c>
      <c r="E735" s="1">
        <v>1289.1400149999999</v>
      </c>
      <c r="F735" s="1">
        <v>1327.219971</v>
      </c>
      <c r="G735" s="33">
        <f>IFERROR(IF(SPX[[#This Row],[Date]]=StartMonth,InvtTime*12,IF(G734&gt;0,G734-1,0)),0)</f>
        <v>0</v>
      </c>
      <c r="H735" s="34">
        <f>IF(SPX[[#This Row],[Count]]&gt;0,ROUND(AmountPerYear/12,2),0)</f>
        <v>0</v>
      </c>
      <c r="I735" s="1">
        <f>SPX[[#This Row],[Invested]]/SPX[[#This Row],[Close]]</f>
        <v>0</v>
      </c>
      <c r="J735" s="1">
        <f>SUM(I$2:I735)</f>
        <v>14.901419792548458</v>
      </c>
      <c r="K735" s="32">
        <f>+SPX[[#This Row],[Cumulated Shares]]*SPX[[#This Row],[Close]]</f>
        <v>19777.461944924991</v>
      </c>
      <c r="L735" s="33">
        <f>IF(SPX[[#This Row],[Current Value]]&gt;0,1,0)</f>
        <v>1</v>
      </c>
      <c r="M735" s="34">
        <f ca="1">IFERROR(SPX[[#This Row],[Invested]]+OFFSET(SPX[[#This Row],[Invested]],-1,,,6),0)</f>
        <v>6000</v>
      </c>
    </row>
    <row r="736" spans="1:13" x14ac:dyDescent="0.25">
      <c r="A736" t="s">
        <v>6</v>
      </c>
      <c r="B736" s="37">
        <v>40603</v>
      </c>
      <c r="C736" s="1">
        <v>1328.6400149999999</v>
      </c>
      <c r="D736" s="1">
        <v>1332.280029</v>
      </c>
      <c r="E736" s="1">
        <v>1249.0500489999999</v>
      </c>
      <c r="F736" s="1">
        <v>1325.829956</v>
      </c>
      <c r="G736" s="33">
        <f>IFERROR(IF(SPX[[#This Row],[Date]]=StartMonth,InvtTime*12,IF(G735&gt;0,G735-1,0)),0)</f>
        <v>0</v>
      </c>
      <c r="H736" s="34">
        <f>IF(SPX[[#This Row],[Count]]&gt;0,ROUND(AmountPerYear/12,2),0)</f>
        <v>0</v>
      </c>
      <c r="I736" s="1">
        <f>SPX[[#This Row],[Invested]]/SPX[[#This Row],[Close]]</f>
        <v>0</v>
      </c>
      <c r="J736" s="1">
        <f>SUM(I$2:I736)</f>
        <v>14.901419792548458</v>
      </c>
      <c r="K736" s="32">
        <f>+SPX[[#This Row],[Cumulated Shares]]*SPX[[#This Row],[Close]]</f>
        <v>19756.748747892052</v>
      </c>
      <c r="L736" s="33">
        <f>IF(SPX[[#This Row],[Current Value]]&gt;0,1,0)</f>
        <v>1</v>
      </c>
      <c r="M736" s="34">
        <f ca="1">IFERROR(SPX[[#This Row],[Invested]]+OFFSET(SPX[[#This Row],[Invested]],-1,,,6),0)</f>
        <v>6000</v>
      </c>
    </row>
    <row r="737" spans="1:13" x14ac:dyDescent="0.25">
      <c r="A737" t="s">
        <v>6</v>
      </c>
      <c r="B737" s="37">
        <v>40634</v>
      </c>
      <c r="C737" s="1">
        <v>1329.4799800000001</v>
      </c>
      <c r="D737" s="1">
        <v>1364.5600589999999</v>
      </c>
      <c r="E737" s="1">
        <v>1294.6999510000001</v>
      </c>
      <c r="F737" s="1">
        <v>1363.6099850000001</v>
      </c>
      <c r="G737" s="33">
        <f>IFERROR(IF(SPX[[#This Row],[Date]]=StartMonth,InvtTime*12,IF(G736&gt;0,G736-1,0)),0)</f>
        <v>0</v>
      </c>
      <c r="H737" s="34">
        <f>IF(SPX[[#This Row],[Count]]&gt;0,ROUND(AmountPerYear/12,2),0)</f>
        <v>0</v>
      </c>
      <c r="I737" s="1">
        <f>SPX[[#This Row],[Invested]]/SPX[[#This Row],[Close]]</f>
        <v>0</v>
      </c>
      <c r="J737" s="1">
        <f>SUM(I$2:I737)</f>
        <v>14.901419792548458</v>
      </c>
      <c r="K737" s="32">
        <f>+SPX[[#This Row],[Cumulated Shares]]*SPX[[#This Row],[Close]]</f>
        <v>20319.724819795705</v>
      </c>
      <c r="L737" s="33">
        <f>IF(SPX[[#This Row],[Current Value]]&gt;0,1,0)</f>
        <v>1</v>
      </c>
      <c r="M737" s="34">
        <f ca="1">IFERROR(SPX[[#This Row],[Invested]]+OFFSET(SPX[[#This Row],[Invested]],-1,,,6),0)</f>
        <v>6000</v>
      </c>
    </row>
    <row r="738" spans="1:13" x14ac:dyDescent="0.25">
      <c r="A738" t="s">
        <v>6</v>
      </c>
      <c r="B738" s="37">
        <v>40664</v>
      </c>
      <c r="C738" s="1">
        <v>1365.209961</v>
      </c>
      <c r="D738" s="1">
        <v>1370.579956</v>
      </c>
      <c r="E738" s="1">
        <v>1311.8000489999999</v>
      </c>
      <c r="F738" s="1">
        <v>1345.1999510000001</v>
      </c>
      <c r="G738" s="33">
        <f>IFERROR(IF(SPX[[#This Row],[Date]]=StartMonth,InvtTime*12,IF(G737&gt;0,G737-1,0)),0)</f>
        <v>0</v>
      </c>
      <c r="H738" s="34">
        <f>IF(SPX[[#This Row],[Count]]&gt;0,ROUND(AmountPerYear/12,2),0)</f>
        <v>0</v>
      </c>
      <c r="I738" s="1">
        <f>SPX[[#This Row],[Invested]]/SPX[[#This Row],[Close]]</f>
        <v>0</v>
      </c>
      <c r="J738" s="1">
        <f>SUM(I$2:I738)</f>
        <v>14.901419792548458</v>
      </c>
      <c r="K738" s="32">
        <f>+SPX[[#This Row],[Cumulated Shares]]*SPX[[#This Row],[Close]]</f>
        <v>20045.389174766617</v>
      </c>
      <c r="L738" s="33">
        <f>IF(SPX[[#This Row],[Current Value]]&gt;0,1,0)</f>
        <v>1</v>
      </c>
      <c r="M738" s="34">
        <f ca="1">IFERROR(SPX[[#This Row],[Invested]]+OFFSET(SPX[[#This Row],[Invested]],-1,,,6),0)</f>
        <v>6000</v>
      </c>
    </row>
    <row r="739" spans="1:13" x14ac:dyDescent="0.25">
      <c r="A739" t="s">
        <v>6</v>
      </c>
      <c r="B739" s="37">
        <v>40695</v>
      </c>
      <c r="C739" s="1">
        <v>1345.1999510000001</v>
      </c>
      <c r="D739" s="1">
        <v>1345.1999510000001</v>
      </c>
      <c r="E739" s="1">
        <v>1258.0699460000001</v>
      </c>
      <c r="F739" s="1">
        <v>1320.6400149999999</v>
      </c>
      <c r="G739" s="33">
        <f>IFERROR(IF(SPX[[#This Row],[Date]]=StartMonth,InvtTime*12,IF(G738&gt;0,G738-1,0)),0)</f>
        <v>0</v>
      </c>
      <c r="H739" s="34">
        <f>IF(SPX[[#This Row],[Count]]&gt;0,ROUND(AmountPerYear/12,2),0)</f>
        <v>0</v>
      </c>
      <c r="I739" s="1">
        <f>SPX[[#This Row],[Invested]]/SPX[[#This Row],[Close]]</f>
        <v>0</v>
      </c>
      <c r="J739" s="1">
        <f>SUM(I$2:I739)</f>
        <v>14.901419792548458</v>
      </c>
      <c r="K739" s="32">
        <f>+SPX[[#This Row],[Cumulated Shares]]*SPX[[#This Row],[Close]]</f>
        <v>19679.411258352491</v>
      </c>
      <c r="L739" s="33">
        <f>IF(SPX[[#This Row],[Current Value]]&gt;0,1,0)</f>
        <v>1</v>
      </c>
      <c r="M739" s="34">
        <f ca="1">IFERROR(SPX[[#This Row],[Invested]]+OFFSET(SPX[[#This Row],[Invested]],-1,,,6),0)</f>
        <v>6000</v>
      </c>
    </row>
    <row r="740" spans="1:13" x14ac:dyDescent="0.25">
      <c r="A740" t="s">
        <v>6</v>
      </c>
      <c r="B740" s="37">
        <v>40725</v>
      </c>
      <c r="C740" s="1">
        <v>1320.6400149999999</v>
      </c>
      <c r="D740" s="1">
        <v>1356.4799800000001</v>
      </c>
      <c r="E740" s="1">
        <v>1282.8599850000001</v>
      </c>
      <c r="F740" s="1">
        <v>1292.280029</v>
      </c>
      <c r="G740" s="33">
        <f>IFERROR(IF(SPX[[#This Row],[Date]]=StartMonth,InvtTime*12,IF(G739&gt;0,G739-1,0)),0)</f>
        <v>0</v>
      </c>
      <c r="H740" s="34">
        <f>IF(SPX[[#This Row],[Count]]&gt;0,ROUND(AmountPerYear/12,2),0)</f>
        <v>0</v>
      </c>
      <c r="I740" s="1">
        <f>SPX[[#This Row],[Invested]]/SPX[[#This Row],[Close]]</f>
        <v>0</v>
      </c>
      <c r="J740" s="1">
        <f>SUM(I$2:I740)</f>
        <v>14.901419792548458</v>
      </c>
      <c r="K740" s="32">
        <f>+SPX[[#This Row],[Cumulated Shares]]*SPX[[#This Row],[Close]]</f>
        <v>19256.807201655694</v>
      </c>
      <c r="L740" s="33">
        <f>IF(SPX[[#This Row],[Current Value]]&gt;0,1,0)</f>
        <v>1</v>
      </c>
      <c r="M740" s="34">
        <f ca="1">IFERROR(SPX[[#This Row],[Invested]]+OFFSET(SPX[[#This Row],[Invested]],-1,,,6),0)</f>
        <v>6000</v>
      </c>
    </row>
    <row r="741" spans="1:13" x14ac:dyDescent="0.25">
      <c r="A741" t="s">
        <v>6</v>
      </c>
      <c r="B741" s="37">
        <v>40756</v>
      </c>
      <c r="C741" s="1">
        <v>1292.589966</v>
      </c>
      <c r="D741" s="1">
        <v>1307.380005</v>
      </c>
      <c r="E741" s="1">
        <v>1101.540039</v>
      </c>
      <c r="F741" s="1">
        <v>1218.8900149999999</v>
      </c>
      <c r="G741" s="33">
        <f>IFERROR(IF(SPX[[#This Row],[Date]]=StartMonth,InvtTime*12,IF(G740&gt;0,G740-1,0)),0)</f>
        <v>0</v>
      </c>
      <c r="H741" s="34">
        <f>IF(SPX[[#This Row],[Count]]&gt;0,ROUND(AmountPerYear/12,2),0)</f>
        <v>0</v>
      </c>
      <c r="I741" s="1">
        <f>SPX[[#This Row],[Invested]]/SPX[[#This Row],[Close]]</f>
        <v>0</v>
      </c>
      <c r="J741" s="1">
        <f>SUM(I$2:I741)</f>
        <v>14.901419792548458</v>
      </c>
      <c r="K741" s="32">
        <f>+SPX[[#This Row],[Cumulated Shares]]*SPX[[#This Row],[Close]]</f>
        <v>18163.191794460687</v>
      </c>
      <c r="L741" s="33">
        <f>IF(SPX[[#This Row],[Current Value]]&gt;0,1,0)</f>
        <v>1</v>
      </c>
      <c r="M741" s="34">
        <f ca="1">IFERROR(SPX[[#This Row],[Invested]]+OFFSET(SPX[[#This Row],[Invested]],-1,,,6),0)</f>
        <v>6000</v>
      </c>
    </row>
    <row r="742" spans="1:13" x14ac:dyDescent="0.25">
      <c r="A742" t="s">
        <v>6</v>
      </c>
      <c r="B742" s="37">
        <v>40787</v>
      </c>
      <c r="C742" s="1">
        <v>1219.119995</v>
      </c>
      <c r="D742" s="1">
        <v>1229.290039</v>
      </c>
      <c r="E742" s="1">
        <v>1114.219971</v>
      </c>
      <c r="F742" s="1">
        <v>1131.420044</v>
      </c>
      <c r="G742" s="33">
        <f>IFERROR(IF(SPX[[#This Row],[Date]]=StartMonth,InvtTime*12,IF(G741&gt;0,G741-1,0)),0)</f>
        <v>0</v>
      </c>
      <c r="H742" s="34">
        <f>IF(SPX[[#This Row],[Count]]&gt;0,ROUND(AmountPerYear/12,2),0)</f>
        <v>0</v>
      </c>
      <c r="I742" s="1">
        <f>SPX[[#This Row],[Invested]]/SPX[[#This Row],[Close]]</f>
        <v>0</v>
      </c>
      <c r="J742" s="1">
        <f>SUM(I$2:I742)</f>
        <v>14.901419792548458</v>
      </c>
      <c r="K742" s="32">
        <f>+SPX[[#This Row],[Cumulated Shares]]*SPX[[#This Row],[Close]]</f>
        <v>16859.765037347646</v>
      </c>
      <c r="L742" s="33">
        <f>IF(SPX[[#This Row],[Current Value]]&gt;0,1,0)</f>
        <v>1</v>
      </c>
      <c r="M742" s="34">
        <f ca="1">IFERROR(SPX[[#This Row],[Invested]]+OFFSET(SPX[[#This Row],[Invested]],-1,,,6),0)</f>
        <v>6000</v>
      </c>
    </row>
    <row r="743" spans="1:13" x14ac:dyDescent="0.25">
      <c r="A743" t="s">
        <v>6</v>
      </c>
      <c r="B743" s="37">
        <v>40817</v>
      </c>
      <c r="C743" s="1">
        <v>1131.209961</v>
      </c>
      <c r="D743" s="1">
        <v>1292.660034</v>
      </c>
      <c r="E743" s="1">
        <v>1074.7700199999999</v>
      </c>
      <c r="F743" s="1">
        <v>1253.3000489999999</v>
      </c>
      <c r="G743" s="33">
        <f>IFERROR(IF(SPX[[#This Row],[Date]]=StartMonth,InvtTime*12,IF(G742&gt;0,G742-1,0)),0)</f>
        <v>0</v>
      </c>
      <c r="H743" s="34">
        <f>IF(SPX[[#This Row],[Count]]&gt;0,ROUND(AmountPerYear/12,2),0)</f>
        <v>0</v>
      </c>
      <c r="I743" s="1">
        <f>SPX[[#This Row],[Invested]]/SPX[[#This Row],[Close]]</f>
        <v>0</v>
      </c>
      <c r="J743" s="1">
        <f>SUM(I$2:I743)</f>
        <v>14.901419792548458</v>
      </c>
      <c r="K743" s="32">
        <f>+SPX[[#This Row],[Cumulated Shares]]*SPX[[#This Row],[Close]]</f>
        <v>18675.950156170551</v>
      </c>
      <c r="L743" s="33">
        <f>IF(SPX[[#This Row],[Current Value]]&gt;0,1,0)</f>
        <v>1</v>
      </c>
      <c r="M743" s="34">
        <f ca="1">IFERROR(SPX[[#This Row],[Invested]]+OFFSET(SPX[[#This Row],[Invested]],-1,,,6),0)</f>
        <v>6000</v>
      </c>
    </row>
    <row r="744" spans="1:13" x14ac:dyDescent="0.25">
      <c r="A744" t="s">
        <v>6</v>
      </c>
      <c r="B744" s="37">
        <v>40848</v>
      </c>
      <c r="C744" s="1">
        <v>1251</v>
      </c>
      <c r="D744" s="1">
        <v>1277.5500489999999</v>
      </c>
      <c r="E744" s="1">
        <v>1158.660034</v>
      </c>
      <c r="F744" s="1">
        <v>1246.959961</v>
      </c>
      <c r="G744" s="33">
        <f>IFERROR(IF(SPX[[#This Row],[Date]]=StartMonth,InvtTime*12,IF(G743&gt;0,G743-1,0)),0)</f>
        <v>0</v>
      </c>
      <c r="H744" s="34">
        <f>IF(SPX[[#This Row],[Count]]&gt;0,ROUND(AmountPerYear/12,2),0)</f>
        <v>0</v>
      </c>
      <c r="I744" s="1">
        <f>SPX[[#This Row],[Invested]]/SPX[[#This Row],[Close]]</f>
        <v>0</v>
      </c>
      <c r="J744" s="1">
        <f>SUM(I$2:I744)</f>
        <v>14.901419792548458</v>
      </c>
      <c r="K744" s="32">
        <f>+SPX[[#This Row],[Cumulated Shares]]*SPX[[#This Row],[Close]]</f>
        <v>18581.473843360855</v>
      </c>
      <c r="L744" s="33">
        <f>IF(SPX[[#This Row],[Current Value]]&gt;0,1,0)</f>
        <v>1</v>
      </c>
      <c r="M744" s="34">
        <f ca="1">IFERROR(SPX[[#This Row],[Invested]]+OFFSET(SPX[[#This Row],[Invested]],-1,,,6),0)</f>
        <v>6000</v>
      </c>
    </row>
    <row r="745" spans="1:13" x14ac:dyDescent="0.25">
      <c r="A745" t="s">
        <v>6</v>
      </c>
      <c r="B745" s="37">
        <v>40878</v>
      </c>
      <c r="C745" s="1">
        <v>1246.910034</v>
      </c>
      <c r="D745" s="1">
        <v>1269.369995</v>
      </c>
      <c r="E745" s="1">
        <v>1202.369995</v>
      </c>
      <c r="F745" s="1">
        <v>1257.599976</v>
      </c>
      <c r="G745" s="33">
        <f>IFERROR(IF(SPX[[#This Row],[Date]]=StartMonth,InvtTime*12,IF(G744&gt;0,G744-1,0)),0)</f>
        <v>0</v>
      </c>
      <c r="H745" s="34">
        <f>IF(SPX[[#This Row],[Count]]&gt;0,ROUND(AmountPerYear/12,2),0)</f>
        <v>0</v>
      </c>
      <c r="I745" s="1">
        <f>SPX[[#This Row],[Invested]]/SPX[[#This Row],[Close]]</f>
        <v>0</v>
      </c>
      <c r="J745" s="1">
        <f>SUM(I$2:I745)</f>
        <v>14.901419792548458</v>
      </c>
      <c r="K745" s="32">
        <f>+SPX[[#This Row],[Cumulated Shares]]*SPX[[#This Row],[Close]]</f>
        <v>18740.025173474864</v>
      </c>
      <c r="L745" s="33">
        <f>IF(SPX[[#This Row],[Current Value]]&gt;0,1,0)</f>
        <v>1</v>
      </c>
      <c r="M745" s="34">
        <f ca="1">IFERROR(SPX[[#This Row],[Invested]]+OFFSET(SPX[[#This Row],[Invested]],-1,,,6),0)</f>
        <v>6000</v>
      </c>
    </row>
    <row r="746" spans="1:13" x14ac:dyDescent="0.25">
      <c r="A746" t="s">
        <v>6</v>
      </c>
      <c r="B746" s="37">
        <v>40909</v>
      </c>
      <c r="C746" s="1">
        <v>1258.8599850000001</v>
      </c>
      <c r="D746" s="1">
        <v>1333.469971</v>
      </c>
      <c r="E746" s="1">
        <v>1258.8599850000001</v>
      </c>
      <c r="F746" s="1">
        <v>1312.410034</v>
      </c>
      <c r="G746" s="33">
        <f>IFERROR(IF(SPX[[#This Row],[Date]]=StartMonth,InvtTime*12,IF(G745&gt;0,G745-1,0)),0)</f>
        <v>0</v>
      </c>
      <c r="H746" s="34">
        <f>IF(SPX[[#This Row],[Count]]&gt;0,ROUND(AmountPerYear/12,2),0)</f>
        <v>0</v>
      </c>
      <c r="I746" s="1">
        <f>SPX[[#This Row],[Invested]]/SPX[[#This Row],[Close]]</f>
        <v>0</v>
      </c>
      <c r="J746" s="1">
        <f>SUM(I$2:I746)</f>
        <v>14.901419792548458</v>
      </c>
      <c r="K746" s="32">
        <f>+SPX[[#This Row],[Cumulated Shares]]*SPX[[#This Row],[Close]]</f>
        <v>19556.772856586795</v>
      </c>
      <c r="L746" s="33">
        <f>IF(SPX[[#This Row],[Current Value]]&gt;0,1,0)</f>
        <v>1</v>
      </c>
      <c r="M746" s="34">
        <f ca="1">IFERROR(SPX[[#This Row],[Invested]]+OFFSET(SPX[[#This Row],[Invested]],-1,,,6),0)</f>
        <v>6000</v>
      </c>
    </row>
    <row r="747" spans="1:13" x14ac:dyDescent="0.25">
      <c r="A747" t="s">
        <v>6</v>
      </c>
      <c r="B747" s="37">
        <v>40940</v>
      </c>
      <c r="C747" s="1">
        <v>1312.4499510000001</v>
      </c>
      <c r="D747" s="1">
        <v>1378.040039</v>
      </c>
      <c r="E747" s="1">
        <v>1312.4499510000001</v>
      </c>
      <c r="F747" s="1">
        <v>1365.6800539999999</v>
      </c>
      <c r="G747" s="33">
        <f>IFERROR(IF(SPX[[#This Row],[Date]]=StartMonth,InvtTime*12,IF(G746&gt;0,G746-1,0)),0)</f>
        <v>0</v>
      </c>
      <c r="H747" s="34">
        <f>IF(SPX[[#This Row],[Count]]&gt;0,ROUND(AmountPerYear/12,2),0)</f>
        <v>0</v>
      </c>
      <c r="I747" s="1">
        <f>SPX[[#This Row],[Invested]]/SPX[[#This Row],[Close]]</f>
        <v>0</v>
      </c>
      <c r="J747" s="1">
        <f>SUM(I$2:I747)</f>
        <v>14.901419792548458</v>
      </c>
      <c r="K747" s="32">
        <f>+SPX[[#This Row],[Cumulated Shares]]*SPX[[#This Row],[Close]]</f>
        <v>20350.571786964247</v>
      </c>
      <c r="L747" s="33">
        <f>IF(SPX[[#This Row],[Current Value]]&gt;0,1,0)</f>
        <v>1</v>
      </c>
      <c r="M747" s="34">
        <f ca="1">IFERROR(SPX[[#This Row],[Invested]]+OFFSET(SPX[[#This Row],[Invested]],-1,,,6),0)</f>
        <v>6000</v>
      </c>
    </row>
    <row r="748" spans="1:13" x14ac:dyDescent="0.25">
      <c r="A748" t="s">
        <v>6</v>
      </c>
      <c r="B748" s="37">
        <v>40969</v>
      </c>
      <c r="C748" s="1">
        <v>1365.900024</v>
      </c>
      <c r="D748" s="1">
        <v>1419.150024</v>
      </c>
      <c r="E748" s="1">
        <v>1340.030029</v>
      </c>
      <c r="F748" s="1">
        <v>1408.469971</v>
      </c>
      <c r="G748" s="33">
        <f>IFERROR(IF(SPX[[#This Row],[Date]]=StartMonth,InvtTime*12,IF(G747&gt;0,G747-1,0)),0)</f>
        <v>0</v>
      </c>
      <c r="H748" s="34">
        <f>IF(SPX[[#This Row],[Count]]&gt;0,ROUND(AmountPerYear/12,2),0)</f>
        <v>0</v>
      </c>
      <c r="I748" s="1">
        <f>SPX[[#This Row],[Invested]]/SPX[[#This Row],[Close]]</f>
        <v>0</v>
      </c>
      <c r="J748" s="1">
        <f>SUM(I$2:I748)</f>
        <v>14.901419792548458</v>
      </c>
      <c r="K748" s="32">
        <f>+SPX[[#This Row],[Cumulated Shares]]*SPX[[#This Row],[Close]]</f>
        <v>20988.202303069553</v>
      </c>
      <c r="L748" s="33">
        <f>IF(SPX[[#This Row],[Current Value]]&gt;0,1,0)</f>
        <v>1</v>
      </c>
      <c r="M748" s="34">
        <f ca="1">IFERROR(SPX[[#This Row],[Invested]]+OFFSET(SPX[[#This Row],[Invested]],-1,,,6),0)</f>
        <v>6000</v>
      </c>
    </row>
    <row r="749" spans="1:13" x14ac:dyDescent="0.25">
      <c r="A749" t="s">
        <v>6</v>
      </c>
      <c r="B749" s="37">
        <v>41000</v>
      </c>
      <c r="C749" s="1">
        <v>1408.469971</v>
      </c>
      <c r="D749" s="1">
        <v>1422.380005</v>
      </c>
      <c r="E749" s="1">
        <v>1357.380005</v>
      </c>
      <c r="F749" s="1">
        <v>1397.910034</v>
      </c>
      <c r="G749" s="33">
        <f>IFERROR(IF(SPX[[#This Row],[Date]]=StartMonth,InvtTime*12,IF(G748&gt;0,G748-1,0)),0)</f>
        <v>0</v>
      </c>
      <c r="H749" s="34">
        <f>IF(SPX[[#This Row],[Count]]&gt;0,ROUND(AmountPerYear/12,2),0)</f>
        <v>0</v>
      </c>
      <c r="I749" s="1">
        <f>SPX[[#This Row],[Invested]]/SPX[[#This Row],[Close]]</f>
        <v>0</v>
      </c>
      <c r="J749" s="1">
        <f>SUM(I$2:I749)</f>
        <v>14.901419792548458</v>
      </c>
      <c r="K749" s="32">
        <f>+SPX[[#This Row],[Cumulated Shares]]*SPX[[#This Row],[Close]]</f>
        <v>20830.844248849688</v>
      </c>
      <c r="L749" s="33">
        <f>IF(SPX[[#This Row],[Current Value]]&gt;0,1,0)</f>
        <v>1</v>
      </c>
      <c r="M749" s="34">
        <f ca="1">IFERROR(SPX[[#This Row],[Invested]]+OFFSET(SPX[[#This Row],[Invested]],-1,,,6),0)</f>
        <v>6000</v>
      </c>
    </row>
    <row r="750" spans="1:13" x14ac:dyDescent="0.25">
      <c r="A750" t="s">
        <v>6</v>
      </c>
      <c r="B750" s="37">
        <v>41030</v>
      </c>
      <c r="C750" s="1">
        <v>1397.8599850000001</v>
      </c>
      <c r="D750" s="1">
        <v>1415.3199460000001</v>
      </c>
      <c r="E750" s="1">
        <v>1291.9799800000001</v>
      </c>
      <c r="F750" s="1">
        <v>1310.329956</v>
      </c>
      <c r="G750" s="33">
        <f>IFERROR(IF(SPX[[#This Row],[Date]]=StartMonth,InvtTime*12,IF(G749&gt;0,G749-1,0)),0)</f>
        <v>0</v>
      </c>
      <c r="H750" s="34">
        <f>IF(SPX[[#This Row],[Count]]&gt;0,ROUND(AmountPerYear/12,2),0)</f>
        <v>0</v>
      </c>
      <c r="I750" s="1">
        <f>SPX[[#This Row],[Invested]]/SPX[[#This Row],[Close]]</f>
        <v>0</v>
      </c>
      <c r="J750" s="1">
        <f>SUM(I$2:I750)</f>
        <v>14.901419792548458</v>
      </c>
      <c r="K750" s="32">
        <f>+SPX[[#This Row],[Cumulated Shares]]*SPX[[#This Row],[Close]]</f>
        <v>19525.776741107551</v>
      </c>
      <c r="L750" s="33">
        <f>IF(SPX[[#This Row],[Current Value]]&gt;0,1,0)</f>
        <v>1</v>
      </c>
      <c r="M750" s="34">
        <f ca="1">IFERROR(SPX[[#This Row],[Invested]]+OFFSET(SPX[[#This Row],[Invested]],-1,,,6),0)</f>
        <v>6000</v>
      </c>
    </row>
    <row r="751" spans="1:13" x14ac:dyDescent="0.25">
      <c r="A751" t="s">
        <v>6</v>
      </c>
      <c r="B751" s="37">
        <v>41061</v>
      </c>
      <c r="C751" s="1">
        <v>1309.869995</v>
      </c>
      <c r="D751" s="1">
        <v>1363.459961</v>
      </c>
      <c r="E751" s="1">
        <v>1266.73999</v>
      </c>
      <c r="F751" s="1">
        <v>1362.160034</v>
      </c>
      <c r="G751" s="33">
        <f>IFERROR(IF(SPX[[#This Row],[Date]]=StartMonth,InvtTime*12,IF(G750&gt;0,G750-1,0)),0)</f>
        <v>0</v>
      </c>
      <c r="H751" s="34">
        <f>IF(SPX[[#This Row],[Count]]&gt;0,ROUND(AmountPerYear/12,2),0)</f>
        <v>0</v>
      </c>
      <c r="I751" s="1">
        <f>SPX[[#This Row],[Invested]]/SPX[[#This Row],[Close]]</f>
        <v>0</v>
      </c>
      <c r="J751" s="1">
        <f>SUM(I$2:I751)</f>
        <v>14.901419792548458</v>
      </c>
      <c r="K751" s="32">
        <f>+SPX[[#This Row],[Cumulated Shares]]*SPX[[#This Row],[Close]]</f>
        <v>20298.118491266079</v>
      </c>
      <c r="L751" s="33">
        <f>IF(SPX[[#This Row],[Current Value]]&gt;0,1,0)</f>
        <v>1</v>
      </c>
      <c r="M751" s="34">
        <f ca="1">IFERROR(SPX[[#This Row],[Invested]]+OFFSET(SPX[[#This Row],[Invested]],-1,,,6),0)</f>
        <v>6000</v>
      </c>
    </row>
    <row r="752" spans="1:13" x14ac:dyDescent="0.25">
      <c r="A752" t="s">
        <v>6</v>
      </c>
      <c r="B752" s="37">
        <v>41091</v>
      </c>
      <c r="C752" s="1">
        <v>1362.329956</v>
      </c>
      <c r="D752" s="1">
        <v>1391.73999</v>
      </c>
      <c r="E752" s="1">
        <v>1325.410034</v>
      </c>
      <c r="F752" s="1">
        <v>1379.3199460000001</v>
      </c>
      <c r="G752" s="33">
        <f>IFERROR(IF(SPX[[#This Row],[Date]]=StartMonth,InvtTime*12,IF(G751&gt;0,G751-1,0)),0)</f>
        <v>0</v>
      </c>
      <c r="H752" s="34">
        <f>IF(SPX[[#This Row],[Count]]&gt;0,ROUND(AmountPerYear/12,2),0)</f>
        <v>0</v>
      </c>
      <c r="I752" s="1">
        <f>SPX[[#This Row],[Invested]]/SPX[[#This Row],[Close]]</f>
        <v>0</v>
      </c>
      <c r="J752" s="1">
        <f>SUM(I$2:I752)</f>
        <v>14.901419792548458</v>
      </c>
      <c r="K752" s="32">
        <f>+SPX[[#This Row],[Cumulated Shares]]*SPX[[#This Row],[Close]]</f>
        <v>20553.825543581272</v>
      </c>
      <c r="L752" s="33">
        <f>IF(SPX[[#This Row],[Current Value]]&gt;0,1,0)</f>
        <v>1</v>
      </c>
      <c r="M752" s="34">
        <f ca="1">IFERROR(SPX[[#This Row],[Invested]]+OFFSET(SPX[[#This Row],[Invested]],-1,,,6),0)</f>
        <v>6000</v>
      </c>
    </row>
    <row r="753" spans="1:13" x14ac:dyDescent="0.25">
      <c r="A753" t="s">
        <v>6</v>
      </c>
      <c r="B753" s="37">
        <v>41122</v>
      </c>
      <c r="C753" s="1">
        <v>1379.3199460000001</v>
      </c>
      <c r="D753" s="1">
        <v>1426.6800539999999</v>
      </c>
      <c r="E753" s="1">
        <v>1354.650024</v>
      </c>
      <c r="F753" s="1">
        <v>1406.579956</v>
      </c>
      <c r="G753" s="33">
        <f>IFERROR(IF(SPX[[#This Row],[Date]]=StartMonth,InvtTime*12,IF(G752&gt;0,G752-1,0)),0)</f>
        <v>0</v>
      </c>
      <c r="H753" s="34">
        <f>IF(SPX[[#This Row],[Count]]&gt;0,ROUND(AmountPerYear/12,2),0)</f>
        <v>0</v>
      </c>
      <c r="I753" s="1">
        <f>SPX[[#This Row],[Invested]]/SPX[[#This Row],[Close]]</f>
        <v>0</v>
      </c>
      <c r="J753" s="1">
        <f>SUM(I$2:I753)</f>
        <v>14.901419792548458</v>
      </c>
      <c r="K753" s="32">
        <f>+SPX[[#This Row],[Cumulated Shares]]*SPX[[#This Row],[Close]]</f>
        <v>20960.038396140339</v>
      </c>
      <c r="L753" s="33">
        <f>IF(SPX[[#This Row],[Current Value]]&gt;0,1,0)</f>
        <v>1</v>
      </c>
      <c r="M753" s="34">
        <f ca="1">IFERROR(SPX[[#This Row],[Invested]]+OFFSET(SPX[[#This Row],[Invested]],-1,,,6),0)</f>
        <v>6000</v>
      </c>
    </row>
    <row r="754" spans="1:13" x14ac:dyDescent="0.25">
      <c r="A754" t="s">
        <v>6</v>
      </c>
      <c r="B754" s="37">
        <v>41153</v>
      </c>
      <c r="C754" s="1">
        <v>1406.540039</v>
      </c>
      <c r="D754" s="1">
        <v>1474.51001</v>
      </c>
      <c r="E754" s="1">
        <v>1396.5600589999999</v>
      </c>
      <c r="F754" s="1">
        <v>1440.670044</v>
      </c>
      <c r="G754" s="33">
        <f>IFERROR(IF(SPX[[#This Row],[Date]]=StartMonth,InvtTime*12,IF(G753&gt;0,G753-1,0)),0)</f>
        <v>0</v>
      </c>
      <c r="H754" s="34">
        <f>IF(SPX[[#This Row],[Count]]&gt;0,ROUND(AmountPerYear/12,2),0)</f>
        <v>0</v>
      </c>
      <c r="I754" s="1">
        <f>SPX[[#This Row],[Invested]]/SPX[[#This Row],[Close]]</f>
        <v>0</v>
      </c>
      <c r="J754" s="1">
        <f>SUM(I$2:I754)</f>
        <v>14.901419792548458</v>
      </c>
      <c r="K754" s="32">
        <f>+SPX[[#This Row],[Cumulated Shares]]*SPX[[#This Row],[Close]]</f>
        <v>21468.029108193256</v>
      </c>
      <c r="L754" s="33">
        <f>IF(SPX[[#This Row],[Current Value]]&gt;0,1,0)</f>
        <v>1</v>
      </c>
      <c r="M754" s="34">
        <f ca="1">IFERROR(SPX[[#This Row],[Invested]]+OFFSET(SPX[[#This Row],[Invested]],-1,,,6),0)</f>
        <v>6000</v>
      </c>
    </row>
    <row r="755" spans="1:13" x14ac:dyDescent="0.25">
      <c r="A755" t="s">
        <v>6</v>
      </c>
      <c r="B755" s="37">
        <v>41183</v>
      </c>
      <c r="C755" s="1">
        <v>1440.900024</v>
      </c>
      <c r="D755" s="1">
        <v>1470.959961</v>
      </c>
      <c r="E755" s="1">
        <v>1403.280029</v>
      </c>
      <c r="F755" s="1">
        <v>1412.160034</v>
      </c>
      <c r="G755" s="33">
        <f>IFERROR(IF(SPX[[#This Row],[Date]]=StartMonth,InvtTime*12,IF(G754&gt;0,G754-1,0)),0)</f>
        <v>0</v>
      </c>
      <c r="H755" s="34">
        <f>IF(SPX[[#This Row],[Count]]&gt;0,ROUND(AmountPerYear/12,2),0)</f>
        <v>0</v>
      </c>
      <c r="I755" s="1">
        <f>SPX[[#This Row],[Invested]]/SPX[[#This Row],[Close]]</f>
        <v>0</v>
      </c>
      <c r="J755" s="1">
        <f>SUM(I$2:I755)</f>
        <v>14.901419792548458</v>
      </c>
      <c r="K755" s="32">
        <f>+SPX[[#This Row],[Cumulated Shares]]*SPX[[#This Row],[Close]]</f>
        <v>21043.189480893503</v>
      </c>
      <c r="L755" s="33">
        <f>IF(SPX[[#This Row],[Current Value]]&gt;0,1,0)</f>
        <v>1</v>
      </c>
      <c r="M755" s="34">
        <f ca="1">IFERROR(SPX[[#This Row],[Invested]]+OFFSET(SPX[[#This Row],[Invested]],-1,,,6),0)</f>
        <v>6000</v>
      </c>
    </row>
    <row r="756" spans="1:13" x14ac:dyDescent="0.25">
      <c r="A756" t="s">
        <v>6</v>
      </c>
      <c r="B756" s="37">
        <v>41214</v>
      </c>
      <c r="C756" s="1">
        <v>1412.1999510000001</v>
      </c>
      <c r="D756" s="1">
        <v>1434.2700199999999</v>
      </c>
      <c r="E756" s="1">
        <v>1343.349976</v>
      </c>
      <c r="F756" s="1">
        <v>1416.1800539999999</v>
      </c>
      <c r="G756" s="33">
        <f>IFERROR(IF(SPX[[#This Row],[Date]]=StartMonth,InvtTime*12,IF(G755&gt;0,G755-1,0)),0)</f>
        <v>0</v>
      </c>
      <c r="H756" s="34">
        <f>IF(SPX[[#This Row],[Count]]&gt;0,ROUND(AmountPerYear/12,2),0)</f>
        <v>0</v>
      </c>
      <c r="I756" s="1">
        <f>SPX[[#This Row],[Invested]]/SPX[[#This Row],[Close]]</f>
        <v>0</v>
      </c>
      <c r="J756" s="1">
        <f>SUM(I$2:I756)</f>
        <v>14.901419792548458</v>
      </c>
      <c r="K756" s="32">
        <f>+SPX[[#This Row],[Cumulated Shares]]*SPX[[#This Row],[Close]]</f>
        <v>21103.093486487942</v>
      </c>
      <c r="L756" s="33">
        <f>IF(SPX[[#This Row],[Current Value]]&gt;0,1,0)</f>
        <v>1</v>
      </c>
      <c r="M756" s="34">
        <f ca="1">IFERROR(SPX[[#This Row],[Invested]]+OFFSET(SPX[[#This Row],[Invested]],-1,,,6),0)</f>
        <v>6000</v>
      </c>
    </row>
    <row r="757" spans="1:13" x14ac:dyDescent="0.25">
      <c r="A757" t="s">
        <v>6</v>
      </c>
      <c r="B757" s="37">
        <v>41244</v>
      </c>
      <c r="C757" s="1">
        <v>1416.339966</v>
      </c>
      <c r="D757" s="1">
        <v>1448</v>
      </c>
      <c r="E757" s="1">
        <v>1398.1099850000001</v>
      </c>
      <c r="F757" s="1">
        <v>1426.1899410000001</v>
      </c>
      <c r="G757" s="33">
        <f>IFERROR(IF(SPX[[#This Row],[Date]]=StartMonth,InvtTime*12,IF(G756&gt;0,G756-1,0)),0)</f>
        <v>0</v>
      </c>
      <c r="H757" s="34">
        <f>IF(SPX[[#This Row],[Count]]&gt;0,ROUND(AmountPerYear/12,2),0)</f>
        <v>0</v>
      </c>
      <c r="I757" s="1">
        <f>SPX[[#This Row],[Invested]]/SPX[[#This Row],[Close]]</f>
        <v>0</v>
      </c>
      <c r="J757" s="1">
        <f>SUM(I$2:I757)</f>
        <v>14.901419792548458</v>
      </c>
      <c r="K757" s="32">
        <f>+SPX[[#This Row],[Cumulated Shares]]*SPX[[#This Row],[Close]]</f>
        <v>21252.255014750917</v>
      </c>
      <c r="L757" s="33">
        <f>IF(SPX[[#This Row],[Current Value]]&gt;0,1,0)</f>
        <v>1</v>
      </c>
      <c r="M757" s="34">
        <f ca="1">IFERROR(SPX[[#This Row],[Invested]]+OFFSET(SPX[[#This Row],[Invested]],-1,,,6),0)</f>
        <v>6000</v>
      </c>
    </row>
    <row r="758" spans="1:13" x14ac:dyDescent="0.25">
      <c r="A758" t="s">
        <v>6</v>
      </c>
      <c r="B758" s="37">
        <v>41275</v>
      </c>
      <c r="C758" s="1">
        <v>1426.1899410000001</v>
      </c>
      <c r="D758" s="1">
        <v>1509.9399410000001</v>
      </c>
      <c r="E758" s="1">
        <v>1426.1899410000001</v>
      </c>
      <c r="F758" s="1">
        <v>1498.1099850000001</v>
      </c>
      <c r="G758" s="33">
        <f>IFERROR(IF(SPX[[#This Row],[Date]]=StartMonth,InvtTime*12,IF(G757&gt;0,G757-1,0)),0)</f>
        <v>0</v>
      </c>
      <c r="H758" s="34">
        <f>IF(SPX[[#This Row],[Count]]&gt;0,ROUND(AmountPerYear/12,2),0)</f>
        <v>0</v>
      </c>
      <c r="I758" s="1">
        <f>SPX[[#This Row],[Invested]]/SPX[[#This Row],[Close]]</f>
        <v>0</v>
      </c>
      <c r="J758" s="1">
        <f>SUM(I$2:I758)</f>
        <v>14.901419792548458</v>
      </c>
      <c r="K758" s="32">
        <f>+SPX[[#This Row],[Cumulated Shares]]*SPX[[#This Row],[Close]]</f>
        <v>22323.965781893476</v>
      </c>
      <c r="L758" s="33">
        <f>IF(SPX[[#This Row],[Current Value]]&gt;0,1,0)</f>
        <v>1</v>
      </c>
      <c r="M758" s="34">
        <f ca="1">IFERROR(SPX[[#This Row],[Invested]]+OFFSET(SPX[[#This Row],[Invested]],-1,,,6),0)</f>
        <v>6000</v>
      </c>
    </row>
    <row r="759" spans="1:13" x14ac:dyDescent="0.25">
      <c r="A759" t="s">
        <v>6</v>
      </c>
      <c r="B759" s="37">
        <v>41306</v>
      </c>
      <c r="C759" s="1">
        <v>1498.1099850000001</v>
      </c>
      <c r="D759" s="1">
        <v>1530.9399410000001</v>
      </c>
      <c r="E759" s="1">
        <v>1485.01001</v>
      </c>
      <c r="F759" s="1">
        <v>1514.6800539999999</v>
      </c>
      <c r="G759" s="33">
        <f>IFERROR(IF(SPX[[#This Row],[Date]]=StartMonth,InvtTime*12,IF(G758&gt;0,G758-1,0)),0)</f>
        <v>0</v>
      </c>
      <c r="H759" s="34">
        <f>IF(SPX[[#This Row],[Count]]&gt;0,ROUND(AmountPerYear/12,2),0)</f>
        <v>0</v>
      </c>
      <c r="I759" s="1">
        <f>SPX[[#This Row],[Invested]]/SPX[[#This Row],[Close]]</f>
        <v>0</v>
      </c>
      <c r="J759" s="1">
        <f>SUM(I$2:I759)</f>
        <v>14.901419792548458</v>
      </c>
      <c r="K759" s="32">
        <f>+SPX[[#This Row],[Cumulated Shares]]*SPX[[#This Row],[Close]]</f>
        <v>22570.883336053965</v>
      </c>
      <c r="L759" s="33">
        <f>IF(SPX[[#This Row],[Current Value]]&gt;0,1,0)</f>
        <v>1</v>
      </c>
      <c r="M759" s="34">
        <f ca="1">IFERROR(SPX[[#This Row],[Invested]]+OFFSET(SPX[[#This Row],[Invested]],-1,,,6),0)</f>
        <v>6000</v>
      </c>
    </row>
    <row r="760" spans="1:13" x14ac:dyDescent="0.25">
      <c r="A760" t="s">
        <v>6</v>
      </c>
      <c r="B760" s="37">
        <v>41334</v>
      </c>
      <c r="C760" s="1">
        <v>1514.6800539999999</v>
      </c>
      <c r="D760" s="1">
        <v>1570.280029</v>
      </c>
      <c r="E760" s="1">
        <v>1501.4799800000001</v>
      </c>
      <c r="F760" s="1">
        <v>1569.1899410000001</v>
      </c>
      <c r="G760" s="33">
        <f>IFERROR(IF(SPX[[#This Row],[Date]]=StartMonth,InvtTime*12,IF(G759&gt;0,G759-1,0)),0)</f>
        <v>0</v>
      </c>
      <c r="H760" s="34">
        <f>IF(SPX[[#This Row],[Count]]&gt;0,ROUND(AmountPerYear/12,2),0)</f>
        <v>0</v>
      </c>
      <c r="I760" s="1">
        <f>SPX[[#This Row],[Invested]]/SPX[[#This Row],[Close]]</f>
        <v>0</v>
      </c>
      <c r="J760" s="1">
        <f>SUM(I$2:I760)</f>
        <v>14.901419792548458</v>
      </c>
      <c r="K760" s="32">
        <f>+SPX[[#This Row],[Cumulated Shares]]*SPX[[#This Row],[Close]]</f>
        <v>23383.158045085347</v>
      </c>
      <c r="L760" s="33">
        <f>IF(SPX[[#This Row],[Current Value]]&gt;0,1,0)</f>
        <v>1</v>
      </c>
      <c r="M760" s="34">
        <f ca="1">IFERROR(SPX[[#This Row],[Invested]]+OFFSET(SPX[[#This Row],[Invested]],-1,,,6),0)</f>
        <v>6000</v>
      </c>
    </row>
    <row r="761" spans="1:13" x14ac:dyDescent="0.25">
      <c r="A761" t="s">
        <v>6</v>
      </c>
      <c r="B761" s="37">
        <v>41365</v>
      </c>
      <c r="C761" s="1">
        <v>1569.1800539999999</v>
      </c>
      <c r="D761" s="1">
        <v>1597.5699460000001</v>
      </c>
      <c r="E761" s="1">
        <v>1536.030029</v>
      </c>
      <c r="F761" s="1">
        <v>1597.5699460000001</v>
      </c>
      <c r="G761" s="33">
        <f>IFERROR(IF(SPX[[#This Row],[Date]]=StartMonth,InvtTime*12,IF(G760&gt;0,G760-1,0)),0)</f>
        <v>0</v>
      </c>
      <c r="H761" s="34">
        <f>IF(SPX[[#This Row],[Count]]&gt;0,ROUND(AmountPerYear/12,2),0)</f>
        <v>0</v>
      </c>
      <c r="I761" s="1">
        <f>SPX[[#This Row],[Invested]]/SPX[[#This Row],[Close]]</f>
        <v>0</v>
      </c>
      <c r="J761" s="1">
        <f>SUM(I$2:I761)</f>
        <v>14.901419792548458</v>
      </c>
      <c r="K761" s="32">
        <f>+SPX[[#This Row],[Cumulated Shares]]*SPX[[#This Row],[Close]]</f>
        <v>23806.060413304971</v>
      </c>
      <c r="L761" s="33">
        <f>IF(SPX[[#This Row],[Current Value]]&gt;0,1,0)</f>
        <v>1</v>
      </c>
      <c r="M761" s="34">
        <f ca="1">IFERROR(SPX[[#This Row],[Invested]]+OFFSET(SPX[[#This Row],[Invested]],-1,,,6),0)</f>
        <v>6000</v>
      </c>
    </row>
    <row r="762" spans="1:13" x14ac:dyDescent="0.25">
      <c r="A762" t="s">
        <v>6</v>
      </c>
      <c r="B762" s="37">
        <v>41395</v>
      </c>
      <c r="C762" s="1">
        <v>1597.5500489999999</v>
      </c>
      <c r="D762" s="1">
        <v>1687.1800539999999</v>
      </c>
      <c r="E762" s="1">
        <v>1581.280029</v>
      </c>
      <c r="F762" s="1">
        <v>1630.73999</v>
      </c>
      <c r="G762" s="33">
        <f>IFERROR(IF(SPX[[#This Row],[Date]]=StartMonth,InvtTime*12,IF(G761&gt;0,G761-1,0)),0)</f>
        <v>0</v>
      </c>
      <c r="H762" s="34">
        <f>IF(SPX[[#This Row],[Count]]&gt;0,ROUND(AmountPerYear/12,2),0)</f>
        <v>0</v>
      </c>
      <c r="I762" s="1">
        <f>SPX[[#This Row],[Invested]]/SPX[[#This Row],[Close]]</f>
        <v>0</v>
      </c>
      <c r="J762" s="1">
        <f>SUM(I$2:I762)</f>
        <v>14.901419792548458</v>
      </c>
      <c r="K762" s="32">
        <f>+SPX[[#This Row],[Cumulated Shares]]*SPX[[#This Row],[Close]]</f>
        <v>24300.341163486275</v>
      </c>
      <c r="L762" s="33">
        <f>IF(SPX[[#This Row],[Current Value]]&gt;0,1,0)</f>
        <v>1</v>
      </c>
      <c r="M762" s="34">
        <f ca="1">IFERROR(SPX[[#This Row],[Invested]]+OFFSET(SPX[[#This Row],[Invested]],-1,,,6),0)</f>
        <v>6000</v>
      </c>
    </row>
    <row r="763" spans="1:13" x14ac:dyDescent="0.25">
      <c r="A763" t="s">
        <v>6</v>
      </c>
      <c r="B763" s="37">
        <v>41426</v>
      </c>
      <c r="C763" s="1">
        <v>1631.709961</v>
      </c>
      <c r="D763" s="1">
        <v>1654.1899410000001</v>
      </c>
      <c r="E763" s="1">
        <v>1560.329956</v>
      </c>
      <c r="F763" s="1">
        <v>1606.280029</v>
      </c>
      <c r="G763" s="33">
        <f>IFERROR(IF(SPX[[#This Row],[Date]]=StartMonth,InvtTime*12,IF(G762&gt;0,G762-1,0)),0)</f>
        <v>0</v>
      </c>
      <c r="H763" s="34">
        <f>IF(SPX[[#This Row],[Count]]&gt;0,ROUND(AmountPerYear/12,2),0)</f>
        <v>0</v>
      </c>
      <c r="I763" s="1">
        <f>SPX[[#This Row],[Invested]]/SPX[[#This Row],[Close]]</f>
        <v>0</v>
      </c>
      <c r="J763" s="1">
        <f>SUM(I$2:I763)</f>
        <v>14.901419792548458</v>
      </c>
      <c r="K763" s="32">
        <f>+SPX[[#This Row],[Cumulated Shares]]*SPX[[#This Row],[Close]]</f>
        <v>23935.85301651591</v>
      </c>
      <c r="L763" s="33">
        <f>IF(SPX[[#This Row],[Current Value]]&gt;0,1,0)</f>
        <v>1</v>
      </c>
      <c r="M763" s="34">
        <f ca="1">IFERROR(SPX[[#This Row],[Invested]]+OFFSET(SPX[[#This Row],[Invested]],-1,,,6),0)</f>
        <v>6000</v>
      </c>
    </row>
    <row r="764" spans="1:13" x14ac:dyDescent="0.25">
      <c r="A764" t="s">
        <v>6</v>
      </c>
      <c r="B764" s="37">
        <v>41456</v>
      </c>
      <c r="C764" s="1">
        <v>1609.780029</v>
      </c>
      <c r="D764" s="1">
        <v>1698.780029</v>
      </c>
      <c r="E764" s="1">
        <v>1604.5699460000001</v>
      </c>
      <c r="F764" s="1">
        <v>1685.7299800000001</v>
      </c>
      <c r="G764" s="33">
        <f>IFERROR(IF(SPX[[#This Row],[Date]]=StartMonth,InvtTime*12,IF(G763&gt;0,G763-1,0)),0)</f>
        <v>0</v>
      </c>
      <c r="H764" s="34">
        <f>IF(SPX[[#This Row],[Count]]&gt;0,ROUND(AmountPerYear/12,2),0)</f>
        <v>0</v>
      </c>
      <c r="I764" s="1">
        <f>SPX[[#This Row],[Invested]]/SPX[[#This Row],[Close]]</f>
        <v>0</v>
      </c>
      <c r="J764" s="1">
        <f>SUM(I$2:I764)</f>
        <v>14.901419792548458</v>
      </c>
      <c r="K764" s="32">
        <f>+SPX[[#This Row],[Cumulated Shares]]*SPX[[#This Row],[Close]]</f>
        <v>25119.770088864316</v>
      </c>
      <c r="L764" s="33">
        <f>IF(SPX[[#This Row],[Current Value]]&gt;0,1,0)</f>
        <v>1</v>
      </c>
      <c r="M764" s="34">
        <f ca="1">IFERROR(SPX[[#This Row],[Invested]]+OFFSET(SPX[[#This Row],[Invested]],-1,,,6),0)</f>
        <v>6000</v>
      </c>
    </row>
    <row r="765" spans="1:13" x14ac:dyDescent="0.25">
      <c r="A765" t="s">
        <v>6</v>
      </c>
      <c r="B765" s="37">
        <v>41487</v>
      </c>
      <c r="C765" s="1">
        <v>1689.420044</v>
      </c>
      <c r="D765" s="1">
        <v>1709.670044</v>
      </c>
      <c r="E765" s="1">
        <v>1627.469971</v>
      </c>
      <c r="F765" s="1">
        <v>1632.969971</v>
      </c>
      <c r="G765" s="33">
        <f>IFERROR(IF(SPX[[#This Row],[Date]]=StartMonth,InvtTime*12,IF(G764&gt;0,G764-1,0)),0)</f>
        <v>0</v>
      </c>
      <c r="H765" s="34">
        <f>IF(SPX[[#This Row],[Count]]&gt;0,ROUND(AmountPerYear/12,2),0)</f>
        <v>0</v>
      </c>
      <c r="I765" s="1">
        <f>SPX[[#This Row],[Invested]]/SPX[[#This Row],[Close]]</f>
        <v>0</v>
      </c>
      <c r="J765" s="1">
        <f>SUM(I$2:I765)</f>
        <v>14.901419792548458</v>
      </c>
      <c r="K765" s="32">
        <f>+SPX[[#This Row],[Cumulated Shares]]*SPX[[#This Row],[Close]]</f>
        <v>24333.57104649668</v>
      </c>
      <c r="L765" s="33">
        <f>IF(SPX[[#This Row],[Current Value]]&gt;0,1,0)</f>
        <v>1</v>
      </c>
      <c r="M765" s="34">
        <f ca="1">IFERROR(SPX[[#This Row],[Invested]]+OFFSET(SPX[[#This Row],[Invested]],-1,,,6),0)</f>
        <v>6000</v>
      </c>
    </row>
    <row r="766" spans="1:13" x14ac:dyDescent="0.25">
      <c r="A766" t="s">
        <v>6</v>
      </c>
      <c r="B766" s="37">
        <v>41518</v>
      </c>
      <c r="C766" s="1">
        <v>1635.9499510000001</v>
      </c>
      <c r="D766" s="1">
        <v>1729.8599850000001</v>
      </c>
      <c r="E766" s="1">
        <v>1633.410034</v>
      </c>
      <c r="F766" s="1">
        <v>1681.5500489999999</v>
      </c>
      <c r="G766" s="33">
        <f>IFERROR(IF(SPX[[#This Row],[Date]]=StartMonth,InvtTime*12,IF(G765&gt;0,G765-1,0)),0)</f>
        <v>0</v>
      </c>
      <c r="H766" s="34">
        <f>IF(SPX[[#This Row],[Count]]&gt;0,ROUND(AmountPerYear/12,2),0)</f>
        <v>0</v>
      </c>
      <c r="I766" s="1">
        <f>SPX[[#This Row],[Invested]]/SPX[[#This Row],[Close]]</f>
        <v>0</v>
      </c>
      <c r="J766" s="1">
        <f>SUM(I$2:I766)</f>
        <v>14.901419792548458</v>
      </c>
      <c r="K766" s="32">
        <f>+SPX[[#This Row],[Cumulated Shares]]*SPX[[#This Row],[Close]]</f>
        <v>25057.48318232943</v>
      </c>
      <c r="L766" s="33">
        <f>IF(SPX[[#This Row],[Current Value]]&gt;0,1,0)</f>
        <v>1</v>
      </c>
      <c r="M766" s="34">
        <f ca="1">IFERROR(SPX[[#This Row],[Invested]]+OFFSET(SPX[[#This Row],[Invested]],-1,,,6),0)</f>
        <v>6000</v>
      </c>
    </row>
    <row r="767" spans="1:13" x14ac:dyDescent="0.25">
      <c r="A767" t="s">
        <v>6</v>
      </c>
      <c r="B767" s="37">
        <v>41548</v>
      </c>
      <c r="C767" s="1">
        <v>1682.410034</v>
      </c>
      <c r="D767" s="1">
        <v>1775.219971</v>
      </c>
      <c r="E767" s="1">
        <v>1646.469971</v>
      </c>
      <c r="F767" s="1">
        <v>1756.540039</v>
      </c>
      <c r="G767" s="33">
        <f>IFERROR(IF(SPX[[#This Row],[Date]]=StartMonth,InvtTime*12,IF(G766&gt;0,G766-1,0)),0)</f>
        <v>0</v>
      </c>
      <c r="H767" s="34">
        <f>IF(SPX[[#This Row],[Count]]&gt;0,ROUND(AmountPerYear/12,2),0)</f>
        <v>0</v>
      </c>
      <c r="I767" s="1">
        <f>SPX[[#This Row],[Invested]]/SPX[[#This Row],[Close]]</f>
        <v>0</v>
      </c>
      <c r="J767" s="1">
        <f>SUM(I$2:I767)</f>
        <v>14.901419792548458</v>
      </c>
      <c r="K767" s="32">
        <f>+SPX[[#This Row],[Cumulated Shares]]*SPX[[#This Row],[Close]]</f>
        <v>26174.940503558439</v>
      </c>
      <c r="L767" s="33">
        <f>IF(SPX[[#This Row],[Current Value]]&gt;0,1,0)</f>
        <v>1</v>
      </c>
      <c r="M767" s="34">
        <f ca="1">IFERROR(SPX[[#This Row],[Invested]]+OFFSET(SPX[[#This Row],[Invested]],-1,,,6),0)</f>
        <v>6000</v>
      </c>
    </row>
    <row r="768" spans="1:13" x14ac:dyDescent="0.25">
      <c r="A768" t="s">
        <v>6</v>
      </c>
      <c r="B768" s="37">
        <v>41579</v>
      </c>
      <c r="C768" s="1">
        <v>1758.6999510000001</v>
      </c>
      <c r="D768" s="1">
        <v>1813.5500489999999</v>
      </c>
      <c r="E768" s="1">
        <v>1746.1999510000001</v>
      </c>
      <c r="F768" s="1">
        <v>1805.8100589999999</v>
      </c>
      <c r="G768" s="33">
        <f>IFERROR(IF(SPX[[#This Row],[Date]]=StartMonth,InvtTime*12,IF(G767&gt;0,G767-1,0)),0)</f>
        <v>0</v>
      </c>
      <c r="H768" s="34">
        <f>IF(SPX[[#This Row],[Count]]&gt;0,ROUND(AmountPerYear/12,2),0)</f>
        <v>0</v>
      </c>
      <c r="I768" s="1">
        <f>SPX[[#This Row],[Invested]]/SPX[[#This Row],[Close]]</f>
        <v>0</v>
      </c>
      <c r="J768" s="1">
        <f>SUM(I$2:I768)</f>
        <v>14.901419792548458</v>
      </c>
      <c r="K768" s="32">
        <f>+SPX[[#This Row],[Cumulated Shares]]*SPX[[#This Row],[Close]]</f>
        <v>26909.133754765699</v>
      </c>
      <c r="L768" s="33">
        <f>IF(SPX[[#This Row],[Current Value]]&gt;0,1,0)</f>
        <v>1</v>
      </c>
      <c r="M768" s="34">
        <f ca="1">IFERROR(SPX[[#This Row],[Invested]]+OFFSET(SPX[[#This Row],[Invested]],-1,,,6),0)</f>
        <v>6000</v>
      </c>
    </row>
    <row r="769" spans="1:13" x14ac:dyDescent="0.25">
      <c r="A769" t="s">
        <v>6</v>
      </c>
      <c r="B769" s="37">
        <v>41609</v>
      </c>
      <c r="C769" s="1">
        <v>1806.5500489999999</v>
      </c>
      <c r="D769" s="1">
        <v>1849.4399410000001</v>
      </c>
      <c r="E769" s="1">
        <v>1767.98999</v>
      </c>
      <c r="F769" s="1">
        <v>1848.3599850000001</v>
      </c>
      <c r="G769" s="33">
        <f>IFERROR(IF(SPX[[#This Row],[Date]]=StartMonth,InvtTime*12,IF(G768&gt;0,G768-1,0)),0)</f>
        <v>0</v>
      </c>
      <c r="H769" s="34">
        <f>IF(SPX[[#This Row],[Count]]&gt;0,ROUND(AmountPerYear/12,2),0)</f>
        <v>0</v>
      </c>
      <c r="I769" s="1">
        <f>SPX[[#This Row],[Invested]]/SPX[[#This Row],[Close]]</f>
        <v>0</v>
      </c>
      <c r="J769" s="1">
        <f>SUM(I$2:I769)</f>
        <v>14.901419792548458</v>
      </c>
      <c r="K769" s="32">
        <f>+SPX[[#This Row],[Cumulated Shares]]*SPX[[#This Row],[Close]]</f>
        <v>27543.188064233571</v>
      </c>
      <c r="L769" s="33">
        <f>IF(SPX[[#This Row],[Current Value]]&gt;0,1,0)</f>
        <v>1</v>
      </c>
      <c r="M769" s="34">
        <f ca="1">IFERROR(SPX[[#This Row],[Invested]]+OFFSET(SPX[[#This Row],[Invested]],-1,,,6),0)</f>
        <v>6000</v>
      </c>
    </row>
    <row r="770" spans="1:13" x14ac:dyDescent="0.25">
      <c r="A770" t="s">
        <v>6</v>
      </c>
      <c r="B770" s="37">
        <v>41640</v>
      </c>
      <c r="C770" s="1">
        <v>1845.8599850000001</v>
      </c>
      <c r="D770" s="1">
        <v>1850.839966</v>
      </c>
      <c r="E770" s="1">
        <v>1770.4499510000001</v>
      </c>
      <c r="F770" s="1">
        <v>1782.589966</v>
      </c>
      <c r="G770" s="33">
        <f>IFERROR(IF(SPX[[#This Row],[Date]]=StartMonth,InvtTime*12,IF(G769&gt;0,G769-1,0)),0)</f>
        <v>0</v>
      </c>
      <c r="H770" s="34">
        <f>IF(SPX[[#This Row],[Count]]&gt;0,ROUND(AmountPerYear/12,2),0)</f>
        <v>0</v>
      </c>
      <c r="I770" s="1">
        <f>SPX[[#This Row],[Invested]]/SPX[[#This Row],[Close]]</f>
        <v>0</v>
      </c>
      <c r="J770" s="1">
        <f>SUM(I$2:I770)</f>
        <v>14.901419792548458</v>
      </c>
      <c r="K770" s="32">
        <f>+SPX[[#This Row],[Cumulated Shares]]*SPX[[#This Row],[Close]]</f>
        <v>26563.121401350683</v>
      </c>
      <c r="L770" s="33">
        <f>IF(SPX[[#This Row],[Current Value]]&gt;0,1,0)</f>
        <v>1</v>
      </c>
      <c r="M770" s="34">
        <f ca="1">IFERROR(SPX[[#This Row],[Invested]]+OFFSET(SPX[[#This Row],[Invested]],-1,,,6),0)</f>
        <v>6000</v>
      </c>
    </row>
    <row r="771" spans="1:13" x14ac:dyDescent="0.25">
      <c r="A771" t="s">
        <v>6</v>
      </c>
      <c r="B771" s="37">
        <v>41671</v>
      </c>
      <c r="C771" s="1">
        <v>1782.6800539999999</v>
      </c>
      <c r="D771" s="1">
        <v>1867.920044</v>
      </c>
      <c r="E771" s="1">
        <v>1737.920044</v>
      </c>
      <c r="F771" s="1">
        <v>1859.4499510000001</v>
      </c>
      <c r="G771" s="33">
        <f>IFERROR(IF(SPX[[#This Row],[Date]]=StartMonth,InvtTime*12,IF(G770&gt;0,G770-1,0)),0)</f>
        <v>0</v>
      </c>
      <c r="H771" s="34">
        <f>IF(SPX[[#This Row],[Count]]&gt;0,ROUND(AmountPerYear/12,2),0)</f>
        <v>0</v>
      </c>
      <c r="I771" s="1">
        <f>SPX[[#This Row],[Invested]]/SPX[[#This Row],[Close]]</f>
        <v>0</v>
      </c>
      <c r="J771" s="1">
        <f>SUM(I$2:I771)</f>
        <v>14.901419792548458</v>
      </c>
      <c r="K771" s="32">
        <f>+SPX[[#This Row],[Cumulated Shares]]*SPX[[#This Row],[Close]]</f>
        <v>27708.44430308466</v>
      </c>
      <c r="L771" s="33">
        <f>IF(SPX[[#This Row],[Current Value]]&gt;0,1,0)</f>
        <v>1</v>
      </c>
      <c r="M771" s="34">
        <f ca="1">IFERROR(SPX[[#This Row],[Invested]]+OFFSET(SPX[[#This Row],[Invested]],-1,,,6),0)</f>
        <v>6000</v>
      </c>
    </row>
    <row r="772" spans="1:13" x14ac:dyDescent="0.25">
      <c r="A772" t="s">
        <v>6</v>
      </c>
      <c r="B772" s="37">
        <v>41699</v>
      </c>
      <c r="C772" s="1">
        <v>1857.6800539999999</v>
      </c>
      <c r="D772" s="1">
        <v>1883.969971</v>
      </c>
      <c r="E772" s="1">
        <v>1834.4399410000001</v>
      </c>
      <c r="F772" s="1">
        <v>1872.339966</v>
      </c>
      <c r="G772" s="33">
        <f>IFERROR(IF(SPX[[#This Row],[Date]]=StartMonth,InvtTime*12,IF(G771&gt;0,G771-1,0)),0)</f>
        <v>0</v>
      </c>
      <c r="H772" s="34">
        <f>IF(SPX[[#This Row],[Count]]&gt;0,ROUND(AmountPerYear/12,2),0)</f>
        <v>0</v>
      </c>
      <c r="I772" s="1">
        <f>SPX[[#This Row],[Invested]]/SPX[[#This Row],[Close]]</f>
        <v>0</v>
      </c>
      <c r="J772" s="1">
        <f>SUM(I$2:I772)</f>
        <v>14.901419792548458</v>
      </c>
      <c r="K772" s="32">
        <f>+SPX[[#This Row],[Cumulated Shares]]*SPX[[#This Row],[Close]]</f>
        <v>27900.523827731908</v>
      </c>
      <c r="L772" s="33">
        <f>IF(SPX[[#This Row],[Current Value]]&gt;0,1,0)</f>
        <v>1</v>
      </c>
      <c r="M772" s="34">
        <f ca="1">IFERROR(SPX[[#This Row],[Invested]]+OFFSET(SPX[[#This Row],[Invested]],-1,,,6),0)</f>
        <v>6000</v>
      </c>
    </row>
    <row r="773" spans="1:13" x14ac:dyDescent="0.25">
      <c r="A773" t="s">
        <v>6</v>
      </c>
      <c r="B773" s="37">
        <v>41730</v>
      </c>
      <c r="C773" s="1">
        <v>1873.959961</v>
      </c>
      <c r="D773" s="1">
        <v>1897.280029</v>
      </c>
      <c r="E773" s="1">
        <v>1814.3599850000001</v>
      </c>
      <c r="F773" s="1">
        <v>1883.9499510000001</v>
      </c>
      <c r="G773" s="33">
        <f>IFERROR(IF(SPX[[#This Row],[Date]]=StartMonth,InvtTime*12,IF(G772&gt;0,G772-1,0)),0)</f>
        <v>0</v>
      </c>
      <c r="H773" s="34">
        <f>IF(SPX[[#This Row],[Count]]&gt;0,ROUND(AmountPerYear/12,2),0)</f>
        <v>0</v>
      </c>
      <c r="I773" s="1">
        <f>SPX[[#This Row],[Invested]]/SPX[[#This Row],[Close]]</f>
        <v>0</v>
      </c>
      <c r="J773" s="1">
        <f>SUM(I$2:I773)</f>
        <v>14.901419792548458</v>
      </c>
      <c r="K773" s="32">
        <f>+SPX[[#This Row],[Cumulated Shares]]*SPX[[#This Row],[Close]]</f>
        <v>28073.529088002098</v>
      </c>
      <c r="L773" s="33">
        <f>IF(SPX[[#This Row],[Current Value]]&gt;0,1,0)</f>
        <v>1</v>
      </c>
      <c r="M773" s="34">
        <f ca="1">IFERROR(SPX[[#This Row],[Invested]]+OFFSET(SPX[[#This Row],[Invested]],-1,,,6),0)</f>
        <v>6000</v>
      </c>
    </row>
    <row r="774" spans="1:13" x14ac:dyDescent="0.25">
      <c r="A774" t="s">
        <v>6</v>
      </c>
      <c r="B774" s="37">
        <v>41760</v>
      </c>
      <c r="C774" s="1">
        <v>1884.3900149999999</v>
      </c>
      <c r="D774" s="1">
        <v>1924.030029</v>
      </c>
      <c r="E774" s="1">
        <v>1859.790039</v>
      </c>
      <c r="F774" s="1">
        <v>1923.5699460000001</v>
      </c>
      <c r="G774" s="33">
        <f>IFERROR(IF(SPX[[#This Row],[Date]]=StartMonth,InvtTime*12,IF(G773&gt;0,G773-1,0)),0)</f>
        <v>0</v>
      </c>
      <c r="H774" s="34">
        <f>IF(SPX[[#This Row],[Count]]&gt;0,ROUND(AmountPerYear/12,2),0)</f>
        <v>0</v>
      </c>
      <c r="I774" s="1">
        <f>SPX[[#This Row],[Invested]]/SPX[[#This Row],[Close]]</f>
        <v>0</v>
      </c>
      <c r="J774" s="1">
        <f>SUM(I$2:I774)</f>
        <v>14.901419792548458</v>
      </c>
      <c r="K774" s="32">
        <f>+SPX[[#This Row],[Cumulated Shares]]*SPX[[#This Row],[Close]]</f>
        <v>28663.92326567577</v>
      </c>
      <c r="L774" s="33">
        <f>IF(SPX[[#This Row],[Current Value]]&gt;0,1,0)</f>
        <v>1</v>
      </c>
      <c r="M774" s="34">
        <f ca="1">IFERROR(SPX[[#This Row],[Invested]]+OFFSET(SPX[[#This Row],[Invested]],-1,,,6),0)</f>
        <v>6000</v>
      </c>
    </row>
    <row r="775" spans="1:13" x14ac:dyDescent="0.25">
      <c r="A775" t="s">
        <v>6</v>
      </c>
      <c r="B775" s="37">
        <v>41791</v>
      </c>
      <c r="C775" s="1">
        <v>1923.869995</v>
      </c>
      <c r="D775" s="1">
        <v>1968.170044</v>
      </c>
      <c r="E775" s="1">
        <v>1915.9799800000001</v>
      </c>
      <c r="F775" s="1">
        <v>1960.2299800000001</v>
      </c>
      <c r="G775" s="33">
        <f>IFERROR(IF(SPX[[#This Row],[Date]]=StartMonth,InvtTime*12,IF(G774&gt;0,G774-1,0)),0)</f>
        <v>0</v>
      </c>
      <c r="H775" s="34">
        <f>IF(SPX[[#This Row],[Count]]&gt;0,ROUND(AmountPerYear/12,2),0)</f>
        <v>0</v>
      </c>
      <c r="I775" s="1">
        <f>SPX[[#This Row],[Invested]]/SPX[[#This Row],[Close]]</f>
        <v>0</v>
      </c>
      <c r="J775" s="1">
        <f>SUM(I$2:I775)</f>
        <v>14.901419792548458</v>
      </c>
      <c r="K775" s="32">
        <f>+SPX[[#This Row],[Cumulated Shares]]*SPX[[#This Row],[Close]]</f>
        <v>29210.20982191887</v>
      </c>
      <c r="L775" s="33">
        <f>IF(SPX[[#This Row],[Current Value]]&gt;0,1,0)</f>
        <v>1</v>
      </c>
      <c r="M775" s="34">
        <f ca="1">IFERROR(SPX[[#This Row],[Invested]]+OFFSET(SPX[[#This Row],[Invested]],-1,,,6),0)</f>
        <v>6000</v>
      </c>
    </row>
    <row r="776" spans="1:13" x14ac:dyDescent="0.25">
      <c r="A776" t="s">
        <v>6</v>
      </c>
      <c r="B776" s="37">
        <v>41821</v>
      </c>
      <c r="C776" s="1">
        <v>1962.290039</v>
      </c>
      <c r="D776" s="1">
        <v>1991.3900149999999</v>
      </c>
      <c r="E776" s="1">
        <v>1930.670044</v>
      </c>
      <c r="F776" s="1">
        <v>1930.670044</v>
      </c>
      <c r="G776" s="33">
        <f>IFERROR(IF(SPX[[#This Row],[Date]]=StartMonth,InvtTime*12,IF(G775&gt;0,G775-1,0)),0)</f>
        <v>0</v>
      </c>
      <c r="H776" s="34">
        <f>IF(SPX[[#This Row],[Count]]&gt;0,ROUND(AmountPerYear/12,2),0)</f>
        <v>0</v>
      </c>
      <c r="I776" s="1">
        <f>SPX[[#This Row],[Invested]]/SPX[[#This Row],[Close]]</f>
        <v>0</v>
      </c>
      <c r="J776" s="1">
        <f>SUM(I$2:I776)</f>
        <v>14.901419792548458</v>
      </c>
      <c r="K776" s="32">
        <f>+SPX[[#This Row],[Cumulated Shares]]*SPX[[#This Row],[Close]]</f>
        <v>28769.724806542003</v>
      </c>
      <c r="L776" s="33">
        <f>IF(SPX[[#This Row],[Current Value]]&gt;0,1,0)</f>
        <v>1</v>
      </c>
      <c r="M776" s="34">
        <f ca="1">IFERROR(SPX[[#This Row],[Invested]]+OFFSET(SPX[[#This Row],[Invested]],-1,,,6),0)</f>
        <v>6000</v>
      </c>
    </row>
    <row r="777" spans="1:13" x14ac:dyDescent="0.25">
      <c r="A777" t="s">
        <v>6</v>
      </c>
      <c r="B777" s="37">
        <v>41852</v>
      </c>
      <c r="C777" s="1">
        <v>1929.8000489999999</v>
      </c>
      <c r="D777" s="1">
        <v>2005.040039</v>
      </c>
      <c r="E777" s="1">
        <v>1904.780029</v>
      </c>
      <c r="F777" s="1">
        <v>2003.369995</v>
      </c>
      <c r="G777" s="33">
        <f>IFERROR(IF(SPX[[#This Row],[Date]]=StartMonth,InvtTime*12,IF(G776&gt;0,G776-1,0)),0)</f>
        <v>0</v>
      </c>
      <c r="H777" s="34">
        <f>IF(SPX[[#This Row],[Count]]&gt;0,ROUND(AmountPerYear/12,2),0)</f>
        <v>0</v>
      </c>
      <c r="I777" s="1">
        <f>SPX[[#This Row],[Invested]]/SPX[[#This Row],[Close]]</f>
        <v>0</v>
      </c>
      <c r="J777" s="1">
        <f>SUM(I$2:I777)</f>
        <v>14.901419792548458</v>
      </c>
      <c r="K777" s="32">
        <f>+SPX[[#This Row],[Cumulated Shares]]*SPX[[#This Row],[Close]]</f>
        <v>29853.057295290706</v>
      </c>
      <c r="L777" s="33">
        <f>IF(SPX[[#This Row],[Current Value]]&gt;0,1,0)</f>
        <v>1</v>
      </c>
      <c r="M777" s="34">
        <f ca="1">IFERROR(SPX[[#This Row],[Invested]]+OFFSET(SPX[[#This Row],[Invested]],-1,,,6),0)</f>
        <v>6000</v>
      </c>
    </row>
    <row r="778" spans="1:13" x14ac:dyDescent="0.25">
      <c r="A778" t="s">
        <v>6</v>
      </c>
      <c r="B778" s="37">
        <v>41883</v>
      </c>
      <c r="C778" s="1">
        <v>2004.0699460000001</v>
      </c>
      <c r="D778" s="1">
        <v>2019.26001</v>
      </c>
      <c r="E778" s="1">
        <v>1964.040039</v>
      </c>
      <c r="F778" s="1">
        <v>1972.290039</v>
      </c>
      <c r="G778" s="33">
        <f>IFERROR(IF(SPX[[#This Row],[Date]]=StartMonth,InvtTime*12,IF(G777&gt;0,G777-1,0)),0)</f>
        <v>0</v>
      </c>
      <c r="H778" s="34">
        <f>IF(SPX[[#This Row],[Count]]&gt;0,ROUND(AmountPerYear/12,2),0)</f>
        <v>0</v>
      </c>
      <c r="I778" s="1">
        <f>SPX[[#This Row],[Invested]]/SPX[[#This Row],[Close]]</f>
        <v>0</v>
      </c>
      <c r="J778" s="1">
        <f>SUM(I$2:I778)</f>
        <v>14.901419792548458</v>
      </c>
      <c r="K778" s="32">
        <f>+SPX[[#This Row],[Cumulated Shares]]*SPX[[#This Row],[Close]]</f>
        <v>29389.921823800771</v>
      </c>
      <c r="L778" s="33">
        <f>IF(SPX[[#This Row],[Current Value]]&gt;0,1,0)</f>
        <v>1</v>
      </c>
      <c r="M778" s="34">
        <f ca="1">IFERROR(SPX[[#This Row],[Invested]]+OFFSET(SPX[[#This Row],[Invested]],-1,,,6),0)</f>
        <v>6000</v>
      </c>
    </row>
    <row r="779" spans="1:13" x14ac:dyDescent="0.25">
      <c r="A779" t="s">
        <v>6</v>
      </c>
      <c r="B779" s="37">
        <v>41913</v>
      </c>
      <c r="C779" s="1">
        <v>1971.4399410000001</v>
      </c>
      <c r="D779" s="1">
        <v>2018.1899410000001</v>
      </c>
      <c r="E779" s="1">
        <v>1820.660034</v>
      </c>
      <c r="F779" s="1">
        <v>2018.0500489999999</v>
      </c>
      <c r="G779" s="33">
        <f>IFERROR(IF(SPX[[#This Row],[Date]]=StartMonth,InvtTime*12,IF(G778&gt;0,G778-1,0)),0)</f>
        <v>0</v>
      </c>
      <c r="H779" s="34">
        <f>IF(SPX[[#This Row],[Count]]&gt;0,ROUND(AmountPerYear/12,2),0)</f>
        <v>0</v>
      </c>
      <c r="I779" s="1">
        <f>SPX[[#This Row],[Invested]]/SPX[[#This Row],[Close]]</f>
        <v>0</v>
      </c>
      <c r="J779" s="1">
        <f>SUM(I$2:I779)</f>
        <v>14.901419792548458</v>
      </c>
      <c r="K779" s="32">
        <f>+SPX[[#This Row],[Cumulated Shares]]*SPX[[#This Row],[Close]]</f>
        <v>30071.810942521985</v>
      </c>
      <c r="L779" s="33">
        <f>IF(SPX[[#This Row],[Current Value]]&gt;0,1,0)</f>
        <v>1</v>
      </c>
      <c r="M779" s="34">
        <f ca="1">IFERROR(SPX[[#This Row],[Invested]]+OFFSET(SPX[[#This Row],[Invested]],-1,,,6),0)</f>
        <v>6000</v>
      </c>
    </row>
    <row r="780" spans="1:13" x14ac:dyDescent="0.25">
      <c r="A780" t="s">
        <v>6</v>
      </c>
      <c r="B780" s="37">
        <v>41944</v>
      </c>
      <c r="C780" s="1">
        <v>2018.209961</v>
      </c>
      <c r="D780" s="1">
        <v>2075.76001</v>
      </c>
      <c r="E780" s="1">
        <v>2001.01001</v>
      </c>
      <c r="F780" s="1">
        <v>2067.5600589999999</v>
      </c>
      <c r="G780" s="33">
        <f>IFERROR(IF(SPX[[#This Row],[Date]]=StartMonth,InvtTime*12,IF(G779&gt;0,G779-1,0)),0)</f>
        <v>0</v>
      </c>
      <c r="H780" s="34">
        <f>IF(SPX[[#This Row],[Count]]&gt;0,ROUND(AmountPerYear/12,2),0)</f>
        <v>0</v>
      </c>
      <c r="I780" s="1">
        <f>SPX[[#This Row],[Invested]]/SPX[[#This Row],[Close]]</f>
        <v>0</v>
      </c>
      <c r="J780" s="1">
        <f>SUM(I$2:I780)</f>
        <v>14.901419792548458</v>
      </c>
      <c r="K780" s="32">
        <f>+SPX[[#This Row],[Cumulated Shares]]*SPX[[#This Row],[Close]]</f>
        <v>30809.580385465255</v>
      </c>
      <c r="L780" s="33">
        <f>IF(SPX[[#This Row],[Current Value]]&gt;0,1,0)</f>
        <v>1</v>
      </c>
      <c r="M780" s="34">
        <f ca="1">IFERROR(SPX[[#This Row],[Invested]]+OFFSET(SPX[[#This Row],[Invested]],-1,,,6),0)</f>
        <v>6000</v>
      </c>
    </row>
    <row r="781" spans="1:13" x14ac:dyDescent="0.25">
      <c r="A781" t="s">
        <v>6</v>
      </c>
      <c r="B781" s="37">
        <v>41974</v>
      </c>
      <c r="C781" s="1">
        <v>2065.780029</v>
      </c>
      <c r="D781" s="1">
        <v>2093.5500489999999</v>
      </c>
      <c r="E781" s="1">
        <v>1972.5600589999999</v>
      </c>
      <c r="F781" s="1">
        <v>2058.8999020000001</v>
      </c>
      <c r="G781" s="33">
        <f>IFERROR(IF(SPX[[#This Row],[Date]]=StartMonth,InvtTime*12,IF(G780&gt;0,G780-1,0)),0)</f>
        <v>0</v>
      </c>
      <c r="H781" s="34">
        <f>IF(SPX[[#This Row],[Count]]&gt;0,ROUND(AmountPerYear/12,2),0)</f>
        <v>0</v>
      </c>
      <c r="I781" s="1">
        <f>SPX[[#This Row],[Invested]]/SPX[[#This Row],[Close]]</f>
        <v>0</v>
      </c>
      <c r="J781" s="1">
        <f>SUM(I$2:I781)</f>
        <v>14.901419792548458</v>
      </c>
      <c r="K781" s="32">
        <f>+SPX[[#This Row],[Cumulated Shares]]*SPX[[#This Row],[Close]]</f>
        <v>30680.531750538881</v>
      </c>
      <c r="L781" s="33">
        <f>IF(SPX[[#This Row],[Current Value]]&gt;0,1,0)</f>
        <v>1</v>
      </c>
      <c r="M781" s="34">
        <f ca="1">IFERROR(SPX[[#This Row],[Invested]]+OFFSET(SPX[[#This Row],[Invested]],-1,,,6),0)</f>
        <v>6000</v>
      </c>
    </row>
    <row r="782" spans="1:13" x14ac:dyDescent="0.25">
      <c r="A782" t="s">
        <v>6</v>
      </c>
      <c r="B782" s="37">
        <v>42005</v>
      </c>
      <c r="C782" s="1">
        <v>2058.8999020000001</v>
      </c>
      <c r="D782" s="1">
        <v>2072.360107</v>
      </c>
      <c r="E782" s="1">
        <v>1988.119995</v>
      </c>
      <c r="F782" s="1">
        <v>1994.98999</v>
      </c>
      <c r="G782" s="33">
        <f>IFERROR(IF(SPX[[#This Row],[Date]]=StartMonth,InvtTime*12,IF(G781&gt;0,G781-1,0)),0)</f>
        <v>0</v>
      </c>
      <c r="H782" s="34">
        <f>IF(SPX[[#This Row],[Count]]&gt;0,ROUND(AmountPerYear/12,2),0)</f>
        <v>0</v>
      </c>
      <c r="I782" s="1">
        <f>SPX[[#This Row],[Invested]]/SPX[[#This Row],[Close]]</f>
        <v>0</v>
      </c>
      <c r="J782" s="1">
        <f>SUM(I$2:I782)</f>
        <v>14.901419792548458</v>
      </c>
      <c r="K782" s="32">
        <f>+SPX[[#This Row],[Cumulated Shares]]*SPX[[#This Row],[Close]]</f>
        <v>29728.18332292205</v>
      </c>
      <c r="L782" s="33">
        <f>IF(SPX[[#This Row],[Current Value]]&gt;0,1,0)</f>
        <v>1</v>
      </c>
      <c r="M782" s="34">
        <f ca="1">IFERROR(SPX[[#This Row],[Invested]]+OFFSET(SPX[[#This Row],[Invested]],-1,,,6),0)</f>
        <v>6000</v>
      </c>
    </row>
    <row r="783" spans="1:13" x14ac:dyDescent="0.25">
      <c r="A783" t="s">
        <v>6</v>
      </c>
      <c r="B783" s="37">
        <v>42036</v>
      </c>
      <c r="C783" s="1">
        <v>1996.670044</v>
      </c>
      <c r="D783" s="1">
        <v>2119.5900879999999</v>
      </c>
      <c r="E783" s="1">
        <v>1980.900024</v>
      </c>
      <c r="F783" s="1">
        <v>2104.5</v>
      </c>
      <c r="G783" s="33">
        <f>IFERROR(IF(SPX[[#This Row],[Date]]=StartMonth,InvtTime*12,IF(G782&gt;0,G782-1,0)),0)</f>
        <v>0</v>
      </c>
      <c r="H783" s="34">
        <f>IF(SPX[[#This Row],[Count]]&gt;0,ROUND(AmountPerYear/12,2),0)</f>
        <v>0</v>
      </c>
      <c r="I783" s="1">
        <f>SPX[[#This Row],[Invested]]/SPX[[#This Row],[Close]]</f>
        <v>0</v>
      </c>
      <c r="J783" s="1">
        <f>SUM(I$2:I783)</f>
        <v>14.901419792548458</v>
      </c>
      <c r="K783" s="32">
        <f>+SPX[[#This Row],[Cumulated Shares]]*SPX[[#This Row],[Close]]</f>
        <v>31360.037953418228</v>
      </c>
      <c r="L783" s="33">
        <f>IF(SPX[[#This Row],[Current Value]]&gt;0,1,0)</f>
        <v>1</v>
      </c>
      <c r="M783" s="34">
        <f ca="1">IFERROR(SPX[[#This Row],[Invested]]+OFFSET(SPX[[#This Row],[Invested]],-1,,,6),0)</f>
        <v>6000</v>
      </c>
    </row>
    <row r="784" spans="1:13" x14ac:dyDescent="0.25">
      <c r="A784" t="s">
        <v>6</v>
      </c>
      <c r="B784" s="37">
        <v>42064</v>
      </c>
      <c r="C784" s="1">
        <v>2105.2299800000001</v>
      </c>
      <c r="D784" s="1">
        <v>2117.5200199999999</v>
      </c>
      <c r="E784" s="1">
        <v>2039.6899410000001</v>
      </c>
      <c r="F784" s="1">
        <v>2067.889893</v>
      </c>
      <c r="G784" s="33">
        <f>IFERROR(IF(SPX[[#This Row],[Date]]=StartMonth,InvtTime*12,IF(G783&gt;0,G783-1,0)),0)</f>
        <v>0</v>
      </c>
      <c r="H784" s="34">
        <f>IF(SPX[[#This Row],[Count]]&gt;0,ROUND(AmountPerYear/12,2),0)</f>
        <v>0</v>
      </c>
      <c r="I784" s="1">
        <f>SPX[[#This Row],[Invested]]/SPX[[#This Row],[Close]]</f>
        <v>0</v>
      </c>
      <c r="J784" s="1">
        <f>SUM(I$2:I784)</f>
        <v>14.901419792548458</v>
      </c>
      <c r="K784" s="32">
        <f>+SPX[[#This Row],[Cumulated Shares]]*SPX[[#This Row],[Close]]</f>
        <v>30814.495380361113</v>
      </c>
      <c r="L784" s="33">
        <f>IF(SPX[[#This Row],[Current Value]]&gt;0,1,0)</f>
        <v>1</v>
      </c>
      <c r="M784" s="34">
        <f ca="1">IFERROR(SPX[[#This Row],[Invested]]+OFFSET(SPX[[#This Row],[Invested]],-1,,,6),0)</f>
        <v>6000</v>
      </c>
    </row>
    <row r="785" spans="1:13" x14ac:dyDescent="0.25">
      <c r="A785" t="s">
        <v>6</v>
      </c>
      <c r="B785" s="37">
        <v>42095</v>
      </c>
      <c r="C785" s="1">
        <v>2067.6298830000001</v>
      </c>
      <c r="D785" s="1">
        <v>2125.919922</v>
      </c>
      <c r="E785" s="1">
        <v>2048.3798830000001</v>
      </c>
      <c r="F785" s="1">
        <v>2085.51001</v>
      </c>
      <c r="G785" s="33">
        <f>IFERROR(IF(SPX[[#This Row],[Date]]=StartMonth,InvtTime*12,IF(G784&gt;0,G784-1,0)),0)</f>
        <v>0</v>
      </c>
      <c r="H785" s="34">
        <f>IF(SPX[[#This Row],[Count]]&gt;0,ROUND(AmountPerYear/12,2),0)</f>
        <v>0</v>
      </c>
      <c r="I785" s="1">
        <f>SPX[[#This Row],[Invested]]/SPX[[#This Row],[Close]]</f>
        <v>0</v>
      </c>
      <c r="J785" s="1">
        <f>SUM(I$2:I785)</f>
        <v>14.901419792548458</v>
      </c>
      <c r="K785" s="32">
        <f>+SPX[[#This Row],[Cumulated Shares]]*SPX[[#This Row],[Close]]</f>
        <v>31077.060140571932</v>
      </c>
      <c r="L785" s="33">
        <f>IF(SPX[[#This Row],[Current Value]]&gt;0,1,0)</f>
        <v>1</v>
      </c>
      <c r="M785" s="34">
        <f ca="1">IFERROR(SPX[[#This Row],[Invested]]+OFFSET(SPX[[#This Row],[Invested]],-1,,,6),0)</f>
        <v>6000</v>
      </c>
    </row>
    <row r="786" spans="1:13" x14ac:dyDescent="0.25">
      <c r="A786" t="s">
        <v>6</v>
      </c>
      <c r="B786" s="37">
        <v>42125</v>
      </c>
      <c r="C786" s="1">
        <v>2087.3798830000001</v>
      </c>
      <c r="D786" s="1">
        <v>2134.719971</v>
      </c>
      <c r="E786" s="1">
        <v>2067.929932</v>
      </c>
      <c r="F786" s="1">
        <v>2107.389893</v>
      </c>
      <c r="G786" s="33">
        <f>IFERROR(IF(SPX[[#This Row],[Date]]=StartMonth,InvtTime*12,IF(G785&gt;0,G785-1,0)),0)</f>
        <v>0</v>
      </c>
      <c r="H786" s="34">
        <f>IF(SPX[[#This Row],[Count]]&gt;0,ROUND(AmountPerYear/12,2),0)</f>
        <v>0</v>
      </c>
      <c r="I786" s="1">
        <f>SPX[[#This Row],[Invested]]/SPX[[#This Row],[Close]]</f>
        <v>0</v>
      </c>
      <c r="J786" s="1">
        <f>SUM(I$2:I786)</f>
        <v>14.901419792548458</v>
      </c>
      <c r="K786" s="32">
        <f>+SPX[[#This Row],[Cumulated Shares]]*SPX[[#This Row],[Close]]</f>
        <v>31403.101462166778</v>
      </c>
      <c r="L786" s="33">
        <f>IF(SPX[[#This Row],[Current Value]]&gt;0,1,0)</f>
        <v>1</v>
      </c>
      <c r="M786" s="34">
        <f ca="1">IFERROR(SPX[[#This Row],[Invested]]+OFFSET(SPX[[#This Row],[Invested]],-1,,,6),0)</f>
        <v>6000</v>
      </c>
    </row>
    <row r="787" spans="1:13" x14ac:dyDescent="0.25">
      <c r="A787" t="s">
        <v>6</v>
      </c>
      <c r="B787" s="37">
        <v>42156</v>
      </c>
      <c r="C787" s="1">
        <v>2108.639893</v>
      </c>
      <c r="D787" s="1">
        <v>2129.8701169999999</v>
      </c>
      <c r="E787" s="1">
        <v>2056.320068</v>
      </c>
      <c r="F787" s="1">
        <v>2063.110107</v>
      </c>
      <c r="G787" s="33">
        <f>IFERROR(IF(SPX[[#This Row],[Date]]=StartMonth,InvtTime*12,IF(G786&gt;0,G786-1,0)),0)</f>
        <v>0</v>
      </c>
      <c r="H787" s="34">
        <f>IF(SPX[[#This Row],[Count]]&gt;0,ROUND(AmountPerYear/12,2),0)</f>
        <v>0</v>
      </c>
      <c r="I787" s="1">
        <f>SPX[[#This Row],[Invested]]/SPX[[#This Row],[Close]]</f>
        <v>0</v>
      </c>
      <c r="J787" s="1">
        <f>SUM(I$2:I787)</f>
        <v>14.901419792548458</v>
      </c>
      <c r="K787" s="32">
        <f>+SPX[[#This Row],[Cumulated Shares]]*SPX[[#This Row],[Close]]</f>
        <v>30743.269782656567</v>
      </c>
      <c r="L787" s="33">
        <f>IF(SPX[[#This Row],[Current Value]]&gt;0,1,0)</f>
        <v>1</v>
      </c>
      <c r="M787" s="34">
        <f ca="1">IFERROR(SPX[[#This Row],[Invested]]+OFFSET(SPX[[#This Row],[Invested]],-1,,,6),0)</f>
        <v>6000</v>
      </c>
    </row>
    <row r="788" spans="1:13" x14ac:dyDescent="0.25">
      <c r="A788" t="s">
        <v>6</v>
      </c>
      <c r="B788" s="37">
        <v>42186</v>
      </c>
      <c r="C788" s="1">
        <v>2067</v>
      </c>
      <c r="D788" s="1">
        <v>2132.820068</v>
      </c>
      <c r="E788" s="1">
        <v>2044.0200199999999</v>
      </c>
      <c r="F788" s="1">
        <v>2103.8400879999999</v>
      </c>
      <c r="G788" s="33">
        <f>IFERROR(IF(SPX[[#This Row],[Date]]=StartMonth,InvtTime*12,IF(G787&gt;0,G787-1,0)),0)</f>
        <v>0</v>
      </c>
      <c r="H788" s="34">
        <f>IF(SPX[[#This Row],[Count]]&gt;0,ROUND(AmountPerYear/12,2),0)</f>
        <v>0</v>
      </c>
      <c r="I788" s="1">
        <f>SPX[[#This Row],[Invested]]/SPX[[#This Row],[Close]]</f>
        <v>0</v>
      </c>
      <c r="J788" s="1">
        <f>SUM(I$2:I788)</f>
        <v>14.901419792548458</v>
      </c>
      <c r="K788" s="32">
        <f>+SPX[[#This Row],[Cumulated Shares]]*SPX[[#This Row],[Close]]</f>
        <v>31350.204327680087</v>
      </c>
      <c r="L788" s="33">
        <f>IF(SPX[[#This Row],[Current Value]]&gt;0,1,0)</f>
        <v>1</v>
      </c>
      <c r="M788" s="34">
        <f ca="1">IFERROR(SPX[[#This Row],[Invested]]+OFFSET(SPX[[#This Row],[Invested]],-1,,,6),0)</f>
        <v>6000</v>
      </c>
    </row>
    <row r="789" spans="1:13" x14ac:dyDescent="0.25">
      <c r="A789" t="s">
        <v>6</v>
      </c>
      <c r="B789" s="37">
        <v>42217</v>
      </c>
      <c r="C789" s="1">
        <v>2104.48999</v>
      </c>
      <c r="D789" s="1">
        <v>2112.6599120000001</v>
      </c>
      <c r="E789" s="1">
        <v>1867.01001</v>
      </c>
      <c r="F789" s="1">
        <v>1972.1800539999999</v>
      </c>
      <c r="G789" s="33">
        <f>IFERROR(IF(SPX[[#This Row],[Date]]=StartMonth,InvtTime*12,IF(G788&gt;0,G788-1,0)),0)</f>
        <v>0</v>
      </c>
      <c r="H789" s="34">
        <f>IF(SPX[[#This Row],[Count]]&gt;0,ROUND(AmountPerYear/12,2),0)</f>
        <v>0</v>
      </c>
      <c r="I789" s="1">
        <f>SPX[[#This Row],[Invested]]/SPX[[#This Row],[Close]]</f>
        <v>0</v>
      </c>
      <c r="J789" s="1">
        <f>SUM(I$2:I789)</f>
        <v>14.901419792548458</v>
      </c>
      <c r="K789" s="32">
        <f>+SPX[[#This Row],[Cumulated Shares]]*SPX[[#This Row],[Close]]</f>
        <v>29388.282891144885</v>
      </c>
      <c r="L789" s="33">
        <f>IF(SPX[[#This Row],[Current Value]]&gt;0,1,0)</f>
        <v>1</v>
      </c>
      <c r="M789" s="34">
        <f ca="1">IFERROR(SPX[[#This Row],[Invested]]+OFFSET(SPX[[#This Row],[Invested]],-1,,,6),0)</f>
        <v>6000</v>
      </c>
    </row>
    <row r="790" spans="1:13" x14ac:dyDescent="0.25">
      <c r="A790" t="s">
        <v>6</v>
      </c>
      <c r="B790" s="37">
        <v>42248</v>
      </c>
      <c r="C790" s="1">
        <v>1970.089966</v>
      </c>
      <c r="D790" s="1">
        <v>2020.8599850000001</v>
      </c>
      <c r="E790" s="1">
        <v>1871.910034</v>
      </c>
      <c r="F790" s="1">
        <v>1920.030029</v>
      </c>
      <c r="G790" s="33">
        <f>IFERROR(IF(SPX[[#This Row],[Date]]=StartMonth,InvtTime*12,IF(G789&gt;0,G789-1,0)),0)</f>
        <v>0</v>
      </c>
      <c r="H790" s="34">
        <f>IF(SPX[[#This Row],[Count]]&gt;0,ROUND(AmountPerYear/12,2),0)</f>
        <v>0</v>
      </c>
      <c r="I790" s="1">
        <f>SPX[[#This Row],[Invested]]/SPX[[#This Row],[Close]]</f>
        <v>0</v>
      </c>
      <c r="J790" s="1">
        <f>SUM(I$2:I790)</f>
        <v>14.901419792548458</v>
      </c>
      <c r="K790" s="32">
        <f>+SPX[[#This Row],[Cumulated Shares]]*SPX[[#This Row],[Close]]</f>
        <v>28611.17347642799</v>
      </c>
      <c r="L790" s="33">
        <f>IF(SPX[[#This Row],[Current Value]]&gt;0,1,0)</f>
        <v>1</v>
      </c>
      <c r="M790" s="34">
        <f ca="1">IFERROR(SPX[[#This Row],[Invested]]+OFFSET(SPX[[#This Row],[Invested]],-1,,,6),0)</f>
        <v>6000</v>
      </c>
    </row>
    <row r="791" spans="1:13" x14ac:dyDescent="0.25">
      <c r="A791" t="s">
        <v>6</v>
      </c>
      <c r="B791" s="37">
        <v>42278</v>
      </c>
      <c r="C791" s="1">
        <v>1919.650024</v>
      </c>
      <c r="D791" s="1">
        <v>2094.320068</v>
      </c>
      <c r="E791" s="1">
        <v>1893.6999510000001</v>
      </c>
      <c r="F791" s="1">
        <v>2079.360107</v>
      </c>
      <c r="G791" s="33">
        <f>IFERROR(IF(SPX[[#This Row],[Date]]=StartMonth,InvtTime*12,IF(G790&gt;0,G790-1,0)),0)</f>
        <v>0</v>
      </c>
      <c r="H791" s="34">
        <f>IF(SPX[[#This Row],[Count]]&gt;0,ROUND(AmountPerYear/12,2),0)</f>
        <v>0</v>
      </c>
      <c r="I791" s="1">
        <f>SPX[[#This Row],[Invested]]/SPX[[#This Row],[Close]]</f>
        <v>0</v>
      </c>
      <c r="J791" s="1">
        <f>SUM(I$2:I791)</f>
        <v>14.901419792548458</v>
      </c>
      <c r="K791" s="32">
        <f>+SPX[[#This Row],[Cumulated Shares]]*SPX[[#This Row],[Close]]</f>
        <v>30985.417854285479</v>
      </c>
      <c r="L791" s="33">
        <f>IF(SPX[[#This Row],[Current Value]]&gt;0,1,0)</f>
        <v>1</v>
      </c>
      <c r="M791" s="34">
        <f ca="1">IFERROR(SPX[[#This Row],[Invested]]+OFFSET(SPX[[#This Row],[Invested]],-1,,,6),0)</f>
        <v>6000</v>
      </c>
    </row>
    <row r="792" spans="1:13" x14ac:dyDescent="0.25">
      <c r="A792" t="s">
        <v>6</v>
      </c>
      <c r="B792" s="37">
        <v>42309</v>
      </c>
      <c r="C792" s="1">
        <v>2080.76001</v>
      </c>
      <c r="D792" s="1">
        <v>2116.4799800000001</v>
      </c>
      <c r="E792" s="1">
        <v>2019.3900149999999</v>
      </c>
      <c r="F792" s="1">
        <v>2080.4099120000001</v>
      </c>
      <c r="G792" s="33">
        <f>IFERROR(IF(SPX[[#This Row],[Date]]=StartMonth,InvtTime*12,IF(G791&gt;0,G791-1,0)),0)</f>
        <v>0</v>
      </c>
      <c r="H792" s="34">
        <f>IF(SPX[[#This Row],[Count]]&gt;0,ROUND(AmountPerYear/12,2),0)</f>
        <v>0</v>
      </c>
      <c r="I792" s="1">
        <f>SPX[[#This Row],[Invested]]/SPX[[#This Row],[Close]]</f>
        <v>0</v>
      </c>
      <c r="J792" s="1">
        <f>SUM(I$2:I792)</f>
        <v>14.901419792548458</v>
      </c>
      <c r="K792" s="32">
        <f>+SPX[[#This Row],[Cumulated Shares]]*SPX[[#This Row],[Close]]</f>
        <v>31001.061439290796</v>
      </c>
      <c r="L792" s="33">
        <f>IF(SPX[[#This Row],[Current Value]]&gt;0,1,0)</f>
        <v>1</v>
      </c>
      <c r="M792" s="34">
        <f ca="1">IFERROR(SPX[[#This Row],[Invested]]+OFFSET(SPX[[#This Row],[Invested]],-1,,,6),0)</f>
        <v>6000</v>
      </c>
    </row>
    <row r="793" spans="1:13" x14ac:dyDescent="0.25">
      <c r="A793" t="s">
        <v>6</v>
      </c>
      <c r="B793" s="37">
        <v>42339</v>
      </c>
      <c r="C793" s="1">
        <v>2082.929932</v>
      </c>
      <c r="D793" s="1">
        <v>2104.2700199999999</v>
      </c>
      <c r="E793" s="1">
        <v>1993.26001</v>
      </c>
      <c r="F793" s="1">
        <v>2043.9399410000001</v>
      </c>
      <c r="G793" s="33">
        <f>IFERROR(IF(SPX[[#This Row],[Date]]=StartMonth,InvtTime*12,IF(G792&gt;0,G792-1,0)),0)</f>
        <v>0</v>
      </c>
      <c r="H793" s="34">
        <f>IF(SPX[[#This Row],[Count]]&gt;0,ROUND(AmountPerYear/12,2),0)</f>
        <v>0</v>
      </c>
      <c r="I793" s="1">
        <f>SPX[[#This Row],[Invested]]/SPX[[#This Row],[Close]]</f>
        <v>0</v>
      </c>
      <c r="J793" s="1">
        <f>SUM(I$2:I793)</f>
        <v>14.901419792548458</v>
      </c>
      <c r="K793" s="32">
        <f>+SPX[[#This Row],[Cumulated Shares]]*SPX[[#This Row],[Close]]</f>
        <v>30457.607091597729</v>
      </c>
      <c r="L793" s="33">
        <f>IF(SPX[[#This Row],[Current Value]]&gt;0,1,0)</f>
        <v>1</v>
      </c>
      <c r="M793" s="34">
        <f ca="1">IFERROR(SPX[[#This Row],[Invested]]+OFFSET(SPX[[#This Row],[Invested]],-1,,,6),0)</f>
        <v>6000</v>
      </c>
    </row>
    <row r="794" spans="1:13" x14ac:dyDescent="0.25">
      <c r="A794" t="s">
        <v>6</v>
      </c>
      <c r="B794" s="37">
        <v>42370</v>
      </c>
      <c r="C794" s="1">
        <v>2038.1999510000001</v>
      </c>
      <c r="D794" s="1">
        <v>2038.1999510000001</v>
      </c>
      <c r="E794" s="1">
        <v>1812.290039</v>
      </c>
      <c r="F794" s="1">
        <v>1940.23999</v>
      </c>
      <c r="G794" s="33">
        <f>IFERROR(IF(SPX[[#This Row],[Date]]=StartMonth,InvtTime*12,IF(G793&gt;0,G793-1,0)),0)</f>
        <v>0</v>
      </c>
      <c r="H794" s="34">
        <f>IF(SPX[[#This Row],[Count]]&gt;0,ROUND(AmountPerYear/12,2),0)</f>
        <v>0</v>
      </c>
      <c r="I794" s="1">
        <f>SPX[[#This Row],[Invested]]/SPX[[#This Row],[Close]]</f>
        <v>0</v>
      </c>
      <c r="J794" s="1">
        <f>SUM(I$2:I794)</f>
        <v>14.901419792548458</v>
      </c>
      <c r="K794" s="32">
        <f>+SPX[[#This Row],[Cumulated Shares]]*SPX[[#This Row],[Close]]</f>
        <v>28912.330589280024</v>
      </c>
      <c r="L794" s="33">
        <f>IF(SPX[[#This Row],[Current Value]]&gt;0,1,0)</f>
        <v>1</v>
      </c>
      <c r="M794" s="34">
        <f ca="1">IFERROR(SPX[[#This Row],[Invested]]+OFFSET(SPX[[#This Row],[Invested]],-1,,,6),0)</f>
        <v>6000</v>
      </c>
    </row>
    <row r="795" spans="1:13" x14ac:dyDescent="0.25">
      <c r="A795" t="s">
        <v>6</v>
      </c>
      <c r="B795" s="37">
        <v>42401</v>
      </c>
      <c r="C795" s="1">
        <v>1936.9399410000001</v>
      </c>
      <c r="D795" s="1">
        <v>1962.959961</v>
      </c>
      <c r="E795" s="1">
        <v>1810.099976</v>
      </c>
      <c r="F795" s="1">
        <v>1932.2299800000001</v>
      </c>
      <c r="G795" s="33">
        <f>IFERROR(IF(SPX[[#This Row],[Date]]=StartMonth,InvtTime*12,IF(G794&gt;0,G794-1,0)),0)</f>
        <v>0</v>
      </c>
      <c r="H795" s="34">
        <f>IF(SPX[[#This Row],[Count]]&gt;0,ROUND(AmountPerYear/12,2),0)</f>
        <v>0</v>
      </c>
      <c r="I795" s="1">
        <f>SPX[[#This Row],[Invested]]/SPX[[#This Row],[Close]]</f>
        <v>0</v>
      </c>
      <c r="J795" s="1">
        <f>SUM(I$2:I795)</f>
        <v>14.901419792548458</v>
      </c>
      <c r="K795" s="32">
        <f>+SPX[[#This Row],[Cumulated Shares]]*SPX[[#This Row],[Close]]</f>
        <v>28792.97006772751</v>
      </c>
      <c r="L795" s="33">
        <f>IF(SPX[[#This Row],[Current Value]]&gt;0,1,0)</f>
        <v>1</v>
      </c>
      <c r="M795" s="34">
        <f ca="1">IFERROR(SPX[[#This Row],[Invested]]+OFFSET(SPX[[#This Row],[Invested]],-1,,,6),0)</f>
        <v>6000</v>
      </c>
    </row>
    <row r="796" spans="1:13" x14ac:dyDescent="0.25">
      <c r="A796" t="s">
        <v>6</v>
      </c>
      <c r="B796" s="37">
        <v>42430</v>
      </c>
      <c r="C796" s="1">
        <v>1937.089966</v>
      </c>
      <c r="D796" s="1">
        <v>2072.209961</v>
      </c>
      <c r="E796" s="1">
        <v>1937.089966</v>
      </c>
      <c r="F796" s="1">
        <v>2059.73999</v>
      </c>
      <c r="G796" s="33">
        <f>IFERROR(IF(SPX[[#This Row],[Date]]=StartMonth,InvtTime*12,IF(G795&gt;0,G795-1,0)),0)</f>
        <v>0</v>
      </c>
      <c r="H796" s="34">
        <f>IF(SPX[[#This Row],[Count]]&gt;0,ROUND(AmountPerYear/12,2),0)</f>
        <v>0</v>
      </c>
      <c r="I796" s="1">
        <f>SPX[[#This Row],[Invested]]/SPX[[#This Row],[Close]]</f>
        <v>0</v>
      </c>
      <c r="J796" s="1">
        <f>SUM(I$2:I796)</f>
        <v>14.901419792548458</v>
      </c>
      <c r="K796" s="32">
        <f>+SPX[[#This Row],[Cumulated Shares]]*SPX[[#This Row],[Close]]</f>
        <v>30693.050254489564</v>
      </c>
      <c r="L796" s="33">
        <f>IF(SPX[[#This Row],[Current Value]]&gt;0,1,0)</f>
        <v>1</v>
      </c>
      <c r="M796" s="34">
        <f ca="1">IFERROR(SPX[[#This Row],[Invested]]+OFFSET(SPX[[#This Row],[Invested]],-1,,,6),0)</f>
        <v>6000</v>
      </c>
    </row>
    <row r="797" spans="1:13" x14ac:dyDescent="0.25">
      <c r="A797" t="s">
        <v>6</v>
      </c>
      <c r="B797" s="37">
        <v>42461</v>
      </c>
      <c r="C797" s="1">
        <v>2056.6201169999999</v>
      </c>
      <c r="D797" s="1">
        <v>2111.0500489999999</v>
      </c>
      <c r="E797" s="1">
        <v>2033.8000489999999</v>
      </c>
      <c r="F797" s="1">
        <v>2065.3000489999999</v>
      </c>
      <c r="G797" s="33">
        <f>IFERROR(IF(SPX[[#This Row],[Date]]=StartMonth,InvtTime*12,IF(G796&gt;0,G796-1,0)),0)</f>
        <v>0</v>
      </c>
      <c r="H797" s="34">
        <f>IF(SPX[[#This Row],[Count]]&gt;0,ROUND(AmountPerYear/12,2),0)</f>
        <v>0</v>
      </c>
      <c r="I797" s="1">
        <f>SPX[[#This Row],[Invested]]/SPX[[#This Row],[Close]]</f>
        <v>0</v>
      </c>
      <c r="J797" s="1">
        <f>SUM(I$2:I797)</f>
        <v>14.901419792548458</v>
      </c>
      <c r="K797" s="32">
        <f>+SPX[[#This Row],[Cumulated Shares]]*SPX[[#This Row],[Close]]</f>
        <v>30775.903027719898</v>
      </c>
      <c r="L797" s="33">
        <f>IF(SPX[[#This Row],[Current Value]]&gt;0,1,0)</f>
        <v>1</v>
      </c>
      <c r="M797" s="34">
        <f ca="1">IFERROR(SPX[[#This Row],[Invested]]+OFFSET(SPX[[#This Row],[Invested]],-1,,,6),0)</f>
        <v>6000</v>
      </c>
    </row>
    <row r="798" spans="1:13" x14ac:dyDescent="0.25">
      <c r="A798" t="s">
        <v>6</v>
      </c>
      <c r="B798" s="37">
        <v>42491</v>
      </c>
      <c r="C798" s="1">
        <v>2067.169922</v>
      </c>
      <c r="D798" s="1">
        <v>2103.4799800000001</v>
      </c>
      <c r="E798" s="1">
        <v>2025.910034</v>
      </c>
      <c r="F798" s="1">
        <v>2096.9499510000001</v>
      </c>
      <c r="G798" s="33">
        <f>IFERROR(IF(SPX[[#This Row],[Date]]=StartMonth,InvtTime*12,IF(G797&gt;0,G797-1,0)),0)</f>
        <v>0</v>
      </c>
      <c r="H798" s="34">
        <f>IF(SPX[[#This Row],[Count]]&gt;0,ROUND(AmountPerYear/12,2),0)</f>
        <v>0</v>
      </c>
      <c r="I798" s="1">
        <f>SPX[[#This Row],[Invested]]/SPX[[#This Row],[Close]]</f>
        <v>0</v>
      </c>
      <c r="J798" s="1">
        <f>SUM(I$2:I798)</f>
        <v>14.901419792548458</v>
      </c>
      <c r="K798" s="32">
        <f>+SPX[[#This Row],[Cumulated Shares]]*SPX[[#This Row],[Close]]</f>
        <v>31247.53150381492</v>
      </c>
      <c r="L798" s="33">
        <f>IF(SPX[[#This Row],[Current Value]]&gt;0,1,0)</f>
        <v>1</v>
      </c>
      <c r="M798" s="34">
        <f ca="1">IFERROR(SPX[[#This Row],[Invested]]+OFFSET(SPX[[#This Row],[Invested]],-1,,,6),0)</f>
        <v>6000</v>
      </c>
    </row>
    <row r="799" spans="1:13" x14ac:dyDescent="0.25">
      <c r="A799" t="s">
        <v>6</v>
      </c>
      <c r="B799" s="37">
        <v>42522</v>
      </c>
      <c r="C799" s="1">
        <v>2093.9399410000001</v>
      </c>
      <c r="D799" s="1">
        <v>2120.5500489999999</v>
      </c>
      <c r="E799" s="1">
        <v>1991.6800539999999</v>
      </c>
      <c r="F799" s="1">
        <v>2098.860107</v>
      </c>
      <c r="G799" s="33">
        <f>IFERROR(IF(SPX[[#This Row],[Date]]=StartMonth,InvtTime*12,IF(G798&gt;0,G798-1,0)),0)</f>
        <v>0</v>
      </c>
      <c r="H799" s="34">
        <f>IF(SPX[[#This Row],[Count]]&gt;0,ROUND(AmountPerYear/12,2),0)</f>
        <v>0</v>
      </c>
      <c r="I799" s="1">
        <f>SPX[[#This Row],[Invested]]/SPX[[#This Row],[Close]]</f>
        <v>0</v>
      </c>
      <c r="J799" s="1">
        <f>SUM(I$2:I799)</f>
        <v>14.901419792548458</v>
      </c>
      <c r="K799" s="32">
        <f>+SPX[[#This Row],[Cumulated Shares]]*SPX[[#This Row],[Close]]</f>
        <v>31275.995540240172</v>
      </c>
      <c r="L799" s="33">
        <f>IF(SPX[[#This Row],[Current Value]]&gt;0,1,0)</f>
        <v>1</v>
      </c>
      <c r="M799" s="34">
        <f ca="1">IFERROR(SPX[[#This Row],[Invested]]+OFFSET(SPX[[#This Row],[Invested]],-1,,,6),0)</f>
        <v>6000</v>
      </c>
    </row>
    <row r="800" spans="1:13" x14ac:dyDescent="0.25">
      <c r="A800" t="s">
        <v>6</v>
      </c>
      <c r="B800" s="37">
        <v>42552</v>
      </c>
      <c r="C800" s="1">
        <v>2099.3400879999999</v>
      </c>
      <c r="D800" s="1">
        <v>2177.0900879999999</v>
      </c>
      <c r="E800" s="1">
        <v>2074.0200199999999</v>
      </c>
      <c r="F800" s="1">
        <v>2173.6000979999999</v>
      </c>
      <c r="G800" s="33">
        <f>IFERROR(IF(SPX[[#This Row],[Date]]=StartMonth,InvtTime*12,IF(G799&gt;0,G799-1,0)),0)</f>
        <v>0</v>
      </c>
      <c r="H800" s="34">
        <f>IF(SPX[[#This Row],[Count]]&gt;0,ROUND(AmountPerYear/12,2),0)</f>
        <v>0</v>
      </c>
      <c r="I800" s="1">
        <f>SPX[[#This Row],[Invested]]/SPX[[#This Row],[Close]]</f>
        <v>0</v>
      </c>
      <c r="J800" s="1">
        <f>SUM(I$2:I800)</f>
        <v>14.901419792548458</v>
      </c>
      <c r="K800" s="32">
        <f>+SPX[[#This Row],[Cumulated Shares]]*SPX[[#This Row],[Close]]</f>
        <v>32389.727521422465</v>
      </c>
      <c r="L800" s="33">
        <f>IF(SPX[[#This Row],[Current Value]]&gt;0,1,0)</f>
        <v>1</v>
      </c>
      <c r="M800" s="34">
        <f ca="1">IFERROR(SPX[[#This Row],[Invested]]+OFFSET(SPX[[#This Row],[Invested]],-1,,,6),0)</f>
        <v>6000</v>
      </c>
    </row>
    <row r="801" spans="1:13" x14ac:dyDescent="0.25">
      <c r="A801" t="s">
        <v>6</v>
      </c>
      <c r="B801" s="37">
        <v>42583</v>
      </c>
      <c r="C801" s="1">
        <v>2173.1499020000001</v>
      </c>
      <c r="D801" s="1">
        <v>2193.8100589999999</v>
      </c>
      <c r="E801" s="1">
        <v>2147.580078</v>
      </c>
      <c r="F801" s="1">
        <v>2170.9499510000001</v>
      </c>
      <c r="G801" s="33">
        <f>IFERROR(IF(SPX[[#This Row],[Date]]=StartMonth,InvtTime*12,IF(G800&gt;0,G800-1,0)),0)</f>
        <v>0</v>
      </c>
      <c r="H801" s="34">
        <f>IF(SPX[[#This Row],[Count]]&gt;0,ROUND(AmountPerYear/12,2),0)</f>
        <v>0</v>
      </c>
      <c r="I801" s="1">
        <f>SPX[[#This Row],[Invested]]/SPX[[#This Row],[Close]]</f>
        <v>0</v>
      </c>
      <c r="J801" s="1">
        <f>SUM(I$2:I801)</f>
        <v>14.901419792548458</v>
      </c>
      <c r="K801" s="32">
        <f>+SPX[[#This Row],[Cumulated Shares]]*SPX[[#This Row],[Close]]</f>
        <v>32350.236568463504</v>
      </c>
      <c r="L801" s="33">
        <f>IF(SPX[[#This Row],[Current Value]]&gt;0,1,0)</f>
        <v>1</v>
      </c>
      <c r="M801" s="34">
        <f ca="1">IFERROR(SPX[[#This Row],[Invested]]+OFFSET(SPX[[#This Row],[Invested]],-1,,,6),0)</f>
        <v>6000</v>
      </c>
    </row>
    <row r="802" spans="1:13" x14ac:dyDescent="0.25">
      <c r="A802" t="s">
        <v>6</v>
      </c>
      <c r="B802" s="37">
        <v>42614</v>
      </c>
      <c r="C802" s="1">
        <v>2171.330078</v>
      </c>
      <c r="D802" s="1">
        <v>2187.8701169999999</v>
      </c>
      <c r="E802" s="1">
        <v>2119.1201169999999</v>
      </c>
      <c r="F802" s="1">
        <v>2168.2700199999999</v>
      </c>
      <c r="G802" s="33">
        <f>IFERROR(IF(SPX[[#This Row],[Date]]=StartMonth,InvtTime*12,IF(G801&gt;0,G801-1,0)),0)</f>
        <v>0</v>
      </c>
      <c r="H802" s="34">
        <f>IF(SPX[[#This Row],[Count]]&gt;0,ROUND(AmountPerYear/12,2),0)</f>
        <v>0</v>
      </c>
      <c r="I802" s="1">
        <f>SPX[[#This Row],[Invested]]/SPX[[#This Row],[Close]]</f>
        <v>0</v>
      </c>
      <c r="J802" s="1">
        <f>SUM(I$2:I802)</f>
        <v>14.901419792548458</v>
      </c>
      <c r="K802" s="32">
        <f>+SPX[[#This Row],[Cumulated Shares]]*SPX[[#This Row],[Close]]</f>
        <v>32310.301791617439</v>
      </c>
      <c r="L802" s="33">
        <f>IF(SPX[[#This Row],[Current Value]]&gt;0,1,0)</f>
        <v>1</v>
      </c>
      <c r="M802" s="34">
        <f ca="1">IFERROR(SPX[[#This Row],[Invested]]+OFFSET(SPX[[#This Row],[Invested]],-1,,,6),0)</f>
        <v>6000</v>
      </c>
    </row>
    <row r="803" spans="1:13" x14ac:dyDescent="0.25">
      <c r="A803" t="s">
        <v>6</v>
      </c>
      <c r="B803" s="37">
        <v>42644</v>
      </c>
      <c r="C803" s="1">
        <v>2164.330078</v>
      </c>
      <c r="D803" s="1">
        <v>2169.6000979999999</v>
      </c>
      <c r="E803" s="1">
        <v>2114.719971</v>
      </c>
      <c r="F803" s="1">
        <v>2126.1499020000001</v>
      </c>
      <c r="G803" s="33">
        <f>IFERROR(IF(SPX[[#This Row],[Date]]=StartMonth,InvtTime*12,IF(G802&gt;0,G802-1,0)),0)</f>
        <v>0</v>
      </c>
      <c r="H803" s="34">
        <f>IF(SPX[[#This Row],[Count]]&gt;0,ROUND(AmountPerYear/12,2),0)</f>
        <v>0</v>
      </c>
      <c r="I803" s="1">
        <f>SPX[[#This Row],[Invested]]/SPX[[#This Row],[Close]]</f>
        <v>0</v>
      </c>
      <c r="J803" s="1">
        <f>SUM(I$2:I803)</f>
        <v>14.901419792548458</v>
      </c>
      <c r="K803" s="32">
        <f>+SPX[[#This Row],[Cumulated Shares]]*SPX[[#This Row],[Close]]</f>
        <v>31682.652231587766</v>
      </c>
      <c r="L803" s="33">
        <f>IF(SPX[[#This Row],[Current Value]]&gt;0,1,0)</f>
        <v>1</v>
      </c>
      <c r="M803" s="34">
        <f ca="1">IFERROR(SPX[[#This Row],[Invested]]+OFFSET(SPX[[#This Row],[Invested]],-1,,,6),0)</f>
        <v>6000</v>
      </c>
    </row>
    <row r="804" spans="1:13" x14ac:dyDescent="0.25">
      <c r="A804" t="s">
        <v>6</v>
      </c>
      <c r="B804" s="37">
        <v>42675</v>
      </c>
      <c r="C804" s="1">
        <v>2128.679932</v>
      </c>
      <c r="D804" s="1">
        <v>2214.1000979999999</v>
      </c>
      <c r="E804" s="1">
        <v>2083.790039</v>
      </c>
      <c r="F804" s="1">
        <v>2198.8100589999999</v>
      </c>
      <c r="G804" s="33">
        <f>IFERROR(IF(SPX[[#This Row],[Date]]=StartMonth,InvtTime*12,IF(G803&gt;0,G803-1,0)),0)</f>
        <v>0</v>
      </c>
      <c r="H804" s="34">
        <f>IF(SPX[[#This Row],[Count]]&gt;0,ROUND(AmountPerYear/12,2),0)</f>
        <v>0</v>
      </c>
      <c r="I804" s="1">
        <f>SPX[[#This Row],[Invested]]/SPX[[#This Row],[Close]]</f>
        <v>0</v>
      </c>
      <c r="J804" s="1">
        <f>SUM(I$2:I804)</f>
        <v>14.901419792548458</v>
      </c>
      <c r="K804" s="32">
        <f>+SPX[[#This Row],[Cumulated Shares]]*SPX[[#This Row],[Close]]</f>
        <v>32765.39173323724</v>
      </c>
      <c r="L804" s="33">
        <f>IF(SPX[[#This Row],[Current Value]]&gt;0,1,0)</f>
        <v>1</v>
      </c>
      <c r="M804" s="34">
        <f ca="1">IFERROR(SPX[[#This Row],[Invested]]+OFFSET(SPX[[#This Row],[Invested]],-1,,,6),0)</f>
        <v>6000</v>
      </c>
    </row>
    <row r="805" spans="1:13" x14ac:dyDescent="0.25">
      <c r="A805" t="s">
        <v>6</v>
      </c>
      <c r="B805" s="37">
        <v>42705</v>
      </c>
      <c r="C805" s="1">
        <v>2200.169922</v>
      </c>
      <c r="D805" s="1">
        <v>2277.530029</v>
      </c>
      <c r="E805" s="1">
        <v>2187.4399410000001</v>
      </c>
      <c r="F805" s="1">
        <v>2238.830078</v>
      </c>
      <c r="G805" s="33">
        <f>IFERROR(IF(SPX[[#This Row],[Date]]=StartMonth,InvtTime*12,IF(G804&gt;0,G804-1,0)),0)</f>
        <v>0</v>
      </c>
      <c r="H805" s="34">
        <f>IF(SPX[[#This Row],[Count]]&gt;0,ROUND(AmountPerYear/12,2),0)</f>
        <v>0</v>
      </c>
      <c r="I805" s="1">
        <f>SPX[[#This Row],[Invested]]/SPX[[#This Row],[Close]]</f>
        <v>0</v>
      </c>
      <c r="J805" s="1">
        <f>SUM(I$2:I805)</f>
        <v>14.901419792548458</v>
      </c>
      <c r="K805" s="32">
        <f>+SPX[[#This Row],[Cumulated Shares]]*SPX[[#This Row],[Close]]</f>
        <v>33361.746836462007</v>
      </c>
      <c r="L805" s="33">
        <f>IF(SPX[[#This Row],[Current Value]]&gt;0,1,0)</f>
        <v>1</v>
      </c>
      <c r="M805" s="34">
        <f ca="1">IFERROR(SPX[[#This Row],[Invested]]+OFFSET(SPX[[#This Row],[Invested]],-1,,,6),0)</f>
        <v>6000</v>
      </c>
    </row>
    <row r="806" spans="1:13" x14ac:dyDescent="0.25">
      <c r="A806" t="s">
        <v>6</v>
      </c>
      <c r="B806" s="37">
        <v>42736</v>
      </c>
      <c r="C806" s="1">
        <v>2251.570068</v>
      </c>
      <c r="D806" s="1">
        <v>2300.98999</v>
      </c>
      <c r="E806" s="1">
        <v>2245.1298830000001</v>
      </c>
      <c r="F806" s="1">
        <v>2278.8701169999999</v>
      </c>
      <c r="G806" s="33">
        <f>IFERROR(IF(SPX[[#This Row],[Date]]=StartMonth,InvtTime*12,IF(G805&gt;0,G805-1,0)),0)</f>
        <v>0</v>
      </c>
      <c r="H806" s="34">
        <f>IF(SPX[[#This Row],[Count]]&gt;0,ROUND(AmountPerYear/12,2),0)</f>
        <v>0</v>
      </c>
      <c r="I806" s="1">
        <f>SPX[[#This Row],[Invested]]/SPX[[#This Row],[Close]]</f>
        <v>0</v>
      </c>
      <c r="J806" s="1">
        <f>SUM(I$2:I806)</f>
        <v>14.901419792548458</v>
      </c>
      <c r="K806" s="32">
        <f>+SPX[[#This Row],[Cumulated Shares]]*SPX[[#This Row],[Close]]</f>
        <v>33958.400266111021</v>
      </c>
      <c r="L806" s="33">
        <f>IF(SPX[[#This Row],[Current Value]]&gt;0,1,0)</f>
        <v>1</v>
      </c>
      <c r="M806" s="34">
        <f ca="1">IFERROR(SPX[[#This Row],[Invested]]+OFFSET(SPX[[#This Row],[Invested]],-1,,,6),0)</f>
        <v>6000</v>
      </c>
    </row>
    <row r="807" spans="1:13" x14ac:dyDescent="0.25">
      <c r="A807" t="s">
        <v>6</v>
      </c>
      <c r="B807" s="37">
        <v>42767</v>
      </c>
      <c r="C807" s="1">
        <v>2285.5900879999999</v>
      </c>
      <c r="D807" s="1">
        <v>2371.540039</v>
      </c>
      <c r="E807" s="1">
        <v>2271.6499020000001</v>
      </c>
      <c r="F807" s="1">
        <v>2363.639893</v>
      </c>
      <c r="G807" s="33">
        <f>IFERROR(IF(SPX[[#This Row],[Date]]=StartMonth,InvtTime*12,IF(G806&gt;0,G806-1,0)),0)</f>
        <v>0</v>
      </c>
      <c r="H807" s="34">
        <f>IF(SPX[[#This Row],[Count]]&gt;0,ROUND(AmountPerYear/12,2),0)</f>
        <v>0</v>
      </c>
      <c r="I807" s="1">
        <f>SPX[[#This Row],[Invested]]/SPX[[#This Row],[Close]]</f>
        <v>0</v>
      </c>
      <c r="J807" s="1">
        <f>SUM(I$2:I807)</f>
        <v>14.901419792548458</v>
      </c>
      <c r="K807" s="32">
        <f>+SPX[[#This Row],[Cumulated Shares]]*SPX[[#This Row],[Close]]</f>
        <v>35221.590284007318</v>
      </c>
      <c r="L807" s="33">
        <f>IF(SPX[[#This Row],[Current Value]]&gt;0,1,0)</f>
        <v>1</v>
      </c>
      <c r="M807" s="34">
        <f ca="1">IFERROR(SPX[[#This Row],[Invested]]+OFFSET(SPX[[#This Row],[Invested]],-1,,,6),0)</f>
        <v>6000</v>
      </c>
    </row>
    <row r="808" spans="1:13" x14ac:dyDescent="0.25">
      <c r="A808" t="s">
        <v>6</v>
      </c>
      <c r="B808" s="37">
        <v>42795</v>
      </c>
      <c r="C808" s="1">
        <v>2380.1298830000001</v>
      </c>
      <c r="D808" s="1">
        <v>2400.9799800000001</v>
      </c>
      <c r="E808" s="1">
        <v>2322.25</v>
      </c>
      <c r="F808" s="1">
        <v>2362.719971</v>
      </c>
      <c r="G808" s="33">
        <f>IFERROR(IF(SPX[[#This Row],[Date]]=StartMonth,InvtTime*12,IF(G807&gt;0,G807-1,0)),0)</f>
        <v>0</v>
      </c>
      <c r="H808" s="34">
        <f>IF(SPX[[#This Row],[Count]]&gt;0,ROUND(AmountPerYear/12,2),0)</f>
        <v>0</v>
      </c>
      <c r="I808" s="1">
        <f>SPX[[#This Row],[Invested]]/SPX[[#This Row],[Close]]</f>
        <v>0</v>
      </c>
      <c r="J808" s="1">
        <f>SUM(I$2:I808)</f>
        <v>14.901419792548458</v>
      </c>
      <c r="K808" s="32">
        <f>+SPX[[#This Row],[Cumulated Shares]]*SPX[[#This Row],[Close]]</f>
        <v>35207.882140108915</v>
      </c>
      <c r="L808" s="33">
        <f>IF(SPX[[#This Row],[Current Value]]&gt;0,1,0)</f>
        <v>1</v>
      </c>
      <c r="M808" s="34">
        <f ca="1">IFERROR(SPX[[#This Row],[Invested]]+OFFSET(SPX[[#This Row],[Invested]],-1,,,6),0)</f>
        <v>6000</v>
      </c>
    </row>
    <row r="809" spans="1:13" x14ac:dyDescent="0.25">
      <c r="A809" t="s">
        <v>6</v>
      </c>
      <c r="B809" s="37">
        <v>42826</v>
      </c>
      <c r="C809" s="1">
        <v>2362.3400879999999</v>
      </c>
      <c r="D809" s="1">
        <v>2398.1599120000001</v>
      </c>
      <c r="E809" s="1">
        <v>2328.9499510000001</v>
      </c>
      <c r="F809" s="1">
        <v>2384.1999510000001</v>
      </c>
      <c r="G809" s="33">
        <f>IFERROR(IF(SPX[[#This Row],[Date]]=StartMonth,InvtTime*12,IF(G808&gt;0,G808-1,0)),0)</f>
        <v>0</v>
      </c>
      <c r="H809" s="34">
        <f>IF(SPX[[#This Row],[Count]]&gt;0,ROUND(AmountPerYear/12,2),0)</f>
        <v>0</v>
      </c>
      <c r="I809" s="1">
        <f>SPX[[#This Row],[Invested]]/SPX[[#This Row],[Close]]</f>
        <v>0</v>
      </c>
      <c r="J809" s="1">
        <f>SUM(I$2:I809)</f>
        <v>14.901419792548458</v>
      </c>
      <c r="K809" s="32">
        <f>+SPX[[#This Row],[Cumulated Shares]]*SPX[[#This Row],[Close]]</f>
        <v>35527.964339224462</v>
      </c>
      <c r="L809" s="33">
        <f>IF(SPX[[#This Row],[Current Value]]&gt;0,1,0)</f>
        <v>1</v>
      </c>
      <c r="M809" s="34">
        <f ca="1">IFERROR(SPX[[#This Row],[Invested]]+OFFSET(SPX[[#This Row],[Invested]],-1,,,6),0)</f>
        <v>6000</v>
      </c>
    </row>
    <row r="810" spans="1:13" x14ac:dyDescent="0.25">
      <c r="A810" t="s">
        <v>6</v>
      </c>
      <c r="B810" s="37">
        <v>42856</v>
      </c>
      <c r="C810" s="1">
        <v>2388.5</v>
      </c>
      <c r="D810" s="1">
        <v>2418.709961</v>
      </c>
      <c r="E810" s="1">
        <v>2352.719971</v>
      </c>
      <c r="F810" s="1">
        <v>2411.8000489999999</v>
      </c>
      <c r="G810" s="33">
        <f>IFERROR(IF(SPX[[#This Row],[Date]]=StartMonth,InvtTime*12,IF(G809&gt;0,G809-1,0)),0)</f>
        <v>0</v>
      </c>
      <c r="H810" s="34">
        <f>IF(SPX[[#This Row],[Count]]&gt;0,ROUND(AmountPerYear/12,2),0)</f>
        <v>0</v>
      </c>
      <c r="I810" s="1">
        <f>SPX[[#This Row],[Invested]]/SPX[[#This Row],[Close]]</f>
        <v>0</v>
      </c>
      <c r="J810" s="1">
        <f>SUM(I$2:I810)</f>
        <v>14.901419792548458</v>
      </c>
      <c r="K810" s="32">
        <f>+SPX[[#This Row],[Cumulated Shares]]*SPX[[#This Row],[Close]]</f>
        <v>35939.24498583794</v>
      </c>
      <c r="L810" s="33">
        <f>IF(SPX[[#This Row],[Current Value]]&gt;0,1,0)</f>
        <v>1</v>
      </c>
      <c r="M810" s="34">
        <f ca="1">IFERROR(SPX[[#This Row],[Invested]]+OFFSET(SPX[[#This Row],[Invested]],-1,,,6),0)</f>
        <v>6000</v>
      </c>
    </row>
    <row r="811" spans="1:13" x14ac:dyDescent="0.25">
      <c r="A811" t="s">
        <v>6</v>
      </c>
      <c r="B811" s="37">
        <v>42887</v>
      </c>
      <c r="C811" s="1">
        <v>2415.6499020000001</v>
      </c>
      <c r="D811" s="1">
        <v>2453.820068</v>
      </c>
      <c r="E811" s="1">
        <v>2405.6999510000001</v>
      </c>
      <c r="F811" s="1">
        <v>2423.4099120000001</v>
      </c>
      <c r="G811" s="33">
        <f>IFERROR(IF(SPX[[#This Row],[Date]]=StartMonth,InvtTime*12,IF(G810&gt;0,G810-1,0)),0)</f>
        <v>0</v>
      </c>
      <c r="H811" s="34">
        <f>IF(SPX[[#This Row],[Count]]&gt;0,ROUND(AmountPerYear/12,2),0)</f>
        <v>0</v>
      </c>
      <c r="I811" s="1">
        <f>SPX[[#This Row],[Invested]]/SPX[[#This Row],[Close]]</f>
        <v>0</v>
      </c>
      <c r="J811" s="1">
        <f>SUM(I$2:I811)</f>
        <v>14.901419792548458</v>
      </c>
      <c r="K811" s="32">
        <f>+SPX[[#This Row],[Cumulated Shares]]*SPX[[#This Row],[Close]]</f>
        <v>36112.248428134917</v>
      </c>
      <c r="L811" s="33">
        <f>IF(SPX[[#This Row],[Current Value]]&gt;0,1,0)</f>
        <v>1</v>
      </c>
      <c r="M811" s="34">
        <f ca="1">IFERROR(SPX[[#This Row],[Invested]]+OFFSET(SPX[[#This Row],[Invested]],-1,,,6),0)</f>
        <v>6000</v>
      </c>
    </row>
    <row r="812" spans="1:13" x14ac:dyDescent="0.25">
      <c r="A812" t="s">
        <v>6</v>
      </c>
      <c r="B812" s="37">
        <v>42917</v>
      </c>
      <c r="C812" s="1">
        <v>2431.389893</v>
      </c>
      <c r="D812" s="1">
        <v>2484.040039</v>
      </c>
      <c r="E812" s="1">
        <v>2407.6999510000001</v>
      </c>
      <c r="F812" s="1">
        <v>2470.3000489999999</v>
      </c>
      <c r="G812" s="33">
        <f>IFERROR(IF(SPX[[#This Row],[Date]]=StartMonth,InvtTime*12,IF(G811&gt;0,G811-1,0)),0)</f>
        <v>0</v>
      </c>
      <c r="H812" s="34">
        <f>IF(SPX[[#This Row],[Count]]&gt;0,ROUND(AmountPerYear/12,2),0)</f>
        <v>0</v>
      </c>
      <c r="I812" s="1">
        <f>SPX[[#This Row],[Invested]]/SPX[[#This Row],[Close]]</f>
        <v>0</v>
      </c>
      <c r="J812" s="1">
        <f>SUM(I$2:I812)</f>
        <v>14.901419792548458</v>
      </c>
      <c r="K812" s="32">
        <f>+SPX[[#This Row],[Cumulated Shares]]*SPX[[#This Row],[Close]]</f>
        <v>36810.978043702024</v>
      </c>
      <c r="L812" s="33">
        <f>IF(SPX[[#This Row],[Current Value]]&gt;0,1,0)</f>
        <v>1</v>
      </c>
      <c r="M812" s="34">
        <f ca="1">IFERROR(SPX[[#This Row],[Invested]]+OFFSET(SPX[[#This Row],[Invested]],-1,,,6),0)</f>
        <v>6000</v>
      </c>
    </row>
    <row r="813" spans="1:13" x14ac:dyDescent="0.25">
      <c r="A813" t="s">
        <v>6</v>
      </c>
      <c r="B813" s="37">
        <v>42948</v>
      </c>
      <c r="C813" s="1">
        <v>2477.1000979999999</v>
      </c>
      <c r="D813" s="1">
        <v>2490.8701169999999</v>
      </c>
      <c r="E813" s="1">
        <v>2417.3500979999999</v>
      </c>
      <c r="F813" s="1">
        <v>2471.6499020000001</v>
      </c>
      <c r="G813" s="33">
        <f>IFERROR(IF(SPX[[#This Row],[Date]]=StartMonth,InvtTime*12,IF(G812&gt;0,G812-1,0)),0)</f>
        <v>0</v>
      </c>
      <c r="H813" s="34">
        <f>IF(SPX[[#This Row],[Count]]&gt;0,ROUND(AmountPerYear/12,2),0)</f>
        <v>0</v>
      </c>
      <c r="I813" s="1">
        <f>SPX[[#This Row],[Invested]]/SPX[[#This Row],[Close]]</f>
        <v>0</v>
      </c>
      <c r="J813" s="1">
        <f>SUM(I$2:I813)</f>
        <v>14.901419792548458</v>
      </c>
      <c r="K813" s="32">
        <f>+SPX[[#This Row],[Cumulated Shares]]*SPX[[#This Row],[Close]]</f>
        <v>36831.092769913259</v>
      </c>
      <c r="L813" s="33">
        <f>IF(SPX[[#This Row],[Current Value]]&gt;0,1,0)</f>
        <v>1</v>
      </c>
      <c r="M813" s="34">
        <f ca="1">IFERROR(SPX[[#This Row],[Invested]]+OFFSET(SPX[[#This Row],[Invested]],-1,,,6),0)</f>
        <v>6000</v>
      </c>
    </row>
    <row r="814" spans="1:13" x14ac:dyDescent="0.25">
      <c r="A814" t="s">
        <v>6</v>
      </c>
      <c r="B814" s="37">
        <v>42979</v>
      </c>
      <c r="C814" s="1">
        <v>2474.419922</v>
      </c>
      <c r="D814" s="1">
        <v>2519.4399410000001</v>
      </c>
      <c r="E814" s="1">
        <v>2446.5500489999999</v>
      </c>
      <c r="F814" s="1">
        <v>2519.360107</v>
      </c>
      <c r="G814" s="33">
        <f>IFERROR(IF(SPX[[#This Row],[Date]]=StartMonth,InvtTime*12,IF(G813&gt;0,G813-1,0)),0)</f>
        <v>0</v>
      </c>
      <c r="H814" s="34">
        <f>IF(SPX[[#This Row],[Count]]&gt;0,ROUND(AmountPerYear/12,2),0)</f>
        <v>0</v>
      </c>
      <c r="I814" s="1">
        <f>SPX[[#This Row],[Invested]]/SPX[[#This Row],[Close]]</f>
        <v>0</v>
      </c>
      <c r="J814" s="1">
        <f>SUM(I$2:I814)</f>
        <v>14.901419792548458</v>
      </c>
      <c r="K814" s="32">
        <f>+SPX[[#This Row],[Cumulated Shares]]*SPX[[#This Row],[Close]]</f>
        <v>37542.042563006798</v>
      </c>
      <c r="L814" s="33">
        <f>IF(SPX[[#This Row],[Current Value]]&gt;0,1,0)</f>
        <v>1</v>
      </c>
      <c r="M814" s="34">
        <f ca="1">IFERROR(SPX[[#This Row],[Invested]]+OFFSET(SPX[[#This Row],[Invested]],-1,,,6),0)</f>
        <v>6000</v>
      </c>
    </row>
    <row r="815" spans="1:13" x14ac:dyDescent="0.25">
      <c r="A815" t="s">
        <v>6</v>
      </c>
      <c r="B815" s="37">
        <v>43009</v>
      </c>
      <c r="C815" s="1">
        <v>2521.1999510000001</v>
      </c>
      <c r="D815" s="1">
        <v>2582.9799800000001</v>
      </c>
      <c r="E815" s="1">
        <v>2520.3999020000001</v>
      </c>
      <c r="F815" s="1">
        <v>2575.26001</v>
      </c>
      <c r="G815" s="33">
        <f>IFERROR(IF(SPX[[#This Row],[Date]]=StartMonth,InvtTime*12,IF(G814&gt;0,G814-1,0)),0)</f>
        <v>0</v>
      </c>
      <c r="H815" s="34">
        <f>IF(SPX[[#This Row],[Count]]&gt;0,ROUND(AmountPerYear/12,2),0)</f>
        <v>0</v>
      </c>
      <c r="I815" s="1">
        <f>SPX[[#This Row],[Invested]]/SPX[[#This Row],[Close]]</f>
        <v>0</v>
      </c>
      <c r="J815" s="1">
        <f>SUM(I$2:I815)</f>
        <v>14.901419792548458</v>
      </c>
      <c r="K815" s="32">
        <f>+SPX[[#This Row],[Cumulated Shares]]*SPX[[#This Row],[Close]]</f>
        <v>38375.030483972536</v>
      </c>
      <c r="L815" s="33">
        <f>IF(SPX[[#This Row],[Current Value]]&gt;0,1,0)</f>
        <v>1</v>
      </c>
      <c r="M815" s="34">
        <f ca="1">IFERROR(SPX[[#This Row],[Invested]]+OFFSET(SPX[[#This Row],[Invested]],-1,,,6),0)</f>
        <v>6000</v>
      </c>
    </row>
    <row r="816" spans="1:13" x14ac:dyDescent="0.25">
      <c r="A816" t="s">
        <v>6</v>
      </c>
      <c r="B816" s="37">
        <v>43040</v>
      </c>
      <c r="C816" s="1">
        <v>2583.209961</v>
      </c>
      <c r="D816" s="1">
        <v>2657.73999</v>
      </c>
      <c r="E816" s="1">
        <v>2557.4499510000001</v>
      </c>
      <c r="F816" s="1">
        <v>2584.8400879999999</v>
      </c>
      <c r="G816" s="33">
        <f>IFERROR(IF(SPX[[#This Row],[Date]]=StartMonth,InvtTime*12,IF(G815&gt;0,G815-1,0)),0)</f>
        <v>0</v>
      </c>
      <c r="H816" s="34">
        <f>IF(SPX[[#This Row],[Count]]&gt;0,ROUND(AmountPerYear/12,2),0)</f>
        <v>0</v>
      </c>
      <c r="I816" s="1">
        <f>SPX[[#This Row],[Invested]]/SPX[[#This Row],[Close]]</f>
        <v>0</v>
      </c>
      <c r="J816" s="1">
        <f>SUM(I$2:I816)</f>
        <v>14.901419792548458</v>
      </c>
      <c r="K816" s="32">
        <f>+SPX[[#This Row],[Cumulated Shares]]*SPX[[#This Row],[Close]]</f>
        <v>38517.787247895896</v>
      </c>
      <c r="L816" s="33">
        <f>IF(SPX[[#This Row],[Current Value]]&gt;0,1,0)</f>
        <v>1</v>
      </c>
      <c r="M816" s="34">
        <f ca="1">IFERROR(SPX[[#This Row],[Invested]]+OFFSET(SPX[[#This Row],[Invested]],-1,,,6),0)</f>
        <v>6000</v>
      </c>
    </row>
    <row r="817" spans="1:13" x14ac:dyDescent="0.25">
      <c r="A817" t="s">
        <v>6</v>
      </c>
      <c r="B817" s="37">
        <v>43070</v>
      </c>
      <c r="C817" s="1">
        <v>2645.1000979999999</v>
      </c>
      <c r="D817" s="1">
        <v>2694.969971</v>
      </c>
      <c r="E817" s="1">
        <v>2605.5200199999999</v>
      </c>
      <c r="F817" s="1">
        <v>2673.610107</v>
      </c>
      <c r="G817" s="33">
        <f>IFERROR(IF(SPX[[#This Row],[Date]]=StartMonth,InvtTime*12,IF(G816&gt;0,G816-1,0)),0)</f>
        <v>0</v>
      </c>
      <c r="H817" s="34">
        <f>IF(SPX[[#This Row],[Count]]&gt;0,ROUND(AmountPerYear/12,2),0)</f>
        <v>0</v>
      </c>
      <c r="I817" s="1">
        <f>SPX[[#This Row],[Invested]]/SPX[[#This Row],[Close]]</f>
        <v>0</v>
      </c>
      <c r="J817" s="1">
        <f>SUM(I$2:I817)</f>
        <v>14.901419792548458</v>
      </c>
      <c r="K817" s="32">
        <f>+SPX[[#This Row],[Cumulated Shares]]*SPX[[#This Row],[Close]]</f>
        <v>39840.586566007398</v>
      </c>
      <c r="L817" s="33">
        <f>IF(SPX[[#This Row],[Current Value]]&gt;0,1,0)</f>
        <v>1</v>
      </c>
      <c r="M817" s="34">
        <f ca="1">IFERROR(SPX[[#This Row],[Invested]]+OFFSET(SPX[[#This Row],[Invested]],-1,,,6),0)</f>
        <v>6000</v>
      </c>
    </row>
    <row r="818" spans="1:13" x14ac:dyDescent="0.25">
      <c r="A818" t="s">
        <v>6</v>
      </c>
      <c r="B818" s="37">
        <v>43101</v>
      </c>
      <c r="C818" s="1">
        <v>2683.7299800000001</v>
      </c>
      <c r="D818" s="1">
        <v>2872.8701169999999</v>
      </c>
      <c r="E818" s="1">
        <v>2682.360107</v>
      </c>
      <c r="F818" s="1">
        <v>2823.8100589999999</v>
      </c>
      <c r="G818" s="33">
        <f>IFERROR(IF(SPX[[#This Row],[Date]]=StartMonth,InvtTime*12,IF(G817&gt;0,G817-1,0)),0)</f>
        <v>0</v>
      </c>
      <c r="H818" s="34">
        <f>IF(SPX[[#This Row],[Count]]&gt;0,ROUND(AmountPerYear/12,2),0)</f>
        <v>0</v>
      </c>
      <c r="I818" s="1">
        <f>SPX[[#This Row],[Invested]]/SPX[[#This Row],[Close]]</f>
        <v>0</v>
      </c>
      <c r="J818" s="1">
        <f>SUM(I$2:I818)</f>
        <v>14.901419792548458</v>
      </c>
      <c r="K818" s="32">
        <f>+SPX[[#This Row],[Cumulated Shares]]*SPX[[#This Row],[Close]]</f>
        <v>42078.779103580026</v>
      </c>
      <c r="L818" s="33">
        <f>IF(SPX[[#This Row],[Current Value]]&gt;0,1,0)</f>
        <v>1</v>
      </c>
      <c r="M818" s="34">
        <f ca="1">IFERROR(SPX[[#This Row],[Invested]]+OFFSET(SPX[[#This Row],[Invested]],-1,,,6),0)</f>
        <v>6000</v>
      </c>
    </row>
    <row r="819" spans="1:13" x14ac:dyDescent="0.25">
      <c r="A819" t="s">
        <v>6</v>
      </c>
      <c r="B819" s="37">
        <v>43132</v>
      </c>
      <c r="C819" s="1">
        <v>2816.4499510000001</v>
      </c>
      <c r="D819" s="1">
        <v>2835.959961</v>
      </c>
      <c r="E819" s="1">
        <v>2812.6999510000001</v>
      </c>
      <c r="F819" s="1">
        <v>2821.9799800000001</v>
      </c>
      <c r="G819" s="33">
        <f>IFERROR(IF(SPX[[#This Row],[Date]]=StartMonth,InvtTime*12,IF(G818&gt;0,G818-1,0)),0)</f>
        <v>0</v>
      </c>
      <c r="H819" s="34">
        <f>IF(SPX[[#This Row],[Count]]&gt;0,ROUND(AmountPerYear/12,2),0)</f>
        <v>0</v>
      </c>
      <c r="I819" s="1">
        <f>SPX[[#This Row],[Invested]]/SPX[[#This Row],[Close]]</f>
        <v>0</v>
      </c>
      <c r="J819" s="1">
        <f>SUM(I$2:I819)</f>
        <v>14.901419792548458</v>
      </c>
      <c r="K819" s="32">
        <f>+SPX[[#This Row],[Cumulated Shares]]*SPX[[#This Row],[Close]]</f>
        <v>42051.508328147502</v>
      </c>
      <c r="L819" s="33">
        <f>IF(SPX[[#This Row],[Current Value]]&gt;0,1,0)</f>
        <v>1</v>
      </c>
      <c r="M819" s="34">
        <f ca="1">IFERROR(SPX[[#This Row],[Invested]]+OFFSET(SPX[[#This Row],[Invested]],-1,,,6),0)</f>
        <v>6000</v>
      </c>
    </row>
    <row r="820" spans="1:13" x14ac:dyDescent="0.25">
      <c r="A820" t="s">
        <v>6</v>
      </c>
      <c r="B820" s="37">
        <v>43160</v>
      </c>
      <c r="C820" s="1">
        <v>2715.219971</v>
      </c>
      <c r="D820" s="1">
        <v>2801.8999020000001</v>
      </c>
      <c r="E820" s="1">
        <v>2585.889893</v>
      </c>
      <c r="F820" s="1">
        <v>2640.8701169999999</v>
      </c>
      <c r="G820" s="33">
        <f>IFERROR(IF(SPX[[#This Row],[Date]]=StartMonth,InvtTime*12,IF(G819&gt;0,G819-1,0)),0)</f>
        <v>0</v>
      </c>
      <c r="H820" s="34">
        <f>IF(SPX[[#This Row],[Count]]&gt;0,ROUND(AmountPerYear/12,2),0)</f>
        <v>0</v>
      </c>
      <c r="I820" s="1">
        <f>SPX[[#This Row],[Invested]]/SPX[[#This Row],[Close]]</f>
        <v>0</v>
      </c>
      <c r="J820" s="1">
        <f>SUM(I$2:I820)</f>
        <v>14.901419792548458</v>
      </c>
      <c r="K820" s="32">
        <f>+SPX[[#This Row],[Cumulated Shares]]*SPX[[#This Row],[Close]]</f>
        <v>39352.71423101356</v>
      </c>
      <c r="L820" s="33">
        <f>IF(SPX[[#This Row],[Current Value]]&gt;0,1,0)</f>
        <v>1</v>
      </c>
      <c r="M820" s="34">
        <f ca="1">IFERROR(SPX[[#This Row],[Invested]]+OFFSET(SPX[[#This Row],[Invested]],-1,,,6),0)</f>
        <v>6000</v>
      </c>
    </row>
    <row r="821" spans="1:13" x14ac:dyDescent="0.25">
      <c r="A821" t="s">
        <v>6</v>
      </c>
      <c r="B821" s="37">
        <v>43191</v>
      </c>
      <c r="C821" s="1">
        <v>2633.4499510000001</v>
      </c>
      <c r="D821" s="1">
        <v>2717.48999</v>
      </c>
      <c r="E821" s="1">
        <v>2553.8000489999999</v>
      </c>
      <c r="F821" s="1">
        <v>2648.0500489999999</v>
      </c>
      <c r="G821" s="33">
        <f>IFERROR(IF(SPX[[#This Row],[Date]]=StartMonth,InvtTime*12,IF(G820&gt;0,G820-1,0)),0)</f>
        <v>0</v>
      </c>
      <c r="H821" s="34">
        <f>IF(SPX[[#This Row],[Count]]&gt;0,ROUND(AmountPerYear/12,2),0)</f>
        <v>0</v>
      </c>
      <c r="I821" s="1">
        <f>SPX[[#This Row],[Invested]]/SPX[[#This Row],[Close]]</f>
        <v>0</v>
      </c>
      <c r="J821" s="1">
        <f>SUM(I$2:I821)</f>
        <v>14.901419792548458</v>
      </c>
      <c r="K821" s="32">
        <f>+SPX[[#This Row],[Cumulated Shares]]*SPX[[#This Row],[Close]]</f>
        <v>39459.705411827512</v>
      </c>
      <c r="L821" s="33">
        <f>IF(SPX[[#This Row],[Current Value]]&gt;0,1,0)</f>
        <v>1</v>
      </c>
      <c r="M821" s="34">
        <f ca="1">IFERROR(SPX[[#This Row],[Invested]]+OFFSET(SPX[[#This Row],[Invested]],-1,,,6),0)</f>
        <v>6000</v>
      </c>
    </row>
    <row r="822" spans="1:13" x14ac:dyDescent="0.25">
      <c r="A822" t="s">
        <v>6</v>
      </c>
      <c r="B822" s="37">
        <v>43221</v>
      </c>
      <c r="C822" s="1">
        <v>2642.959961</v>
      </c>
      <c r="D822" s="1">
        <v>2742.23999</v>
      </c>
      <c r="E822" s="1">
        <v>2594.6201169999999</v>
      </c>
      <c r="F822" s="1">
        <v>2705.2700199999999</v>
      </c>
      <c r="G822" s="33">
        <f>IFERROR(IF(SPX[[#This Row],[Date]]=StartMonth,InvtTime*12,IF(G821&gt;0,G821-1,0)),0)</f>
        <v>0</v>
      </c>
      <c r="H822" s="34">
        <f>IF(SPX[[#This Row],[Count]]&gt;0,ROUND(AmountPerYear/12,2),0)</f>
        <v>0</v>
      </c>
      <c r="I822" s="1">
        <f>SPX[[#This Row],[Invested]]/SPX[[#This Row],[Close]]</f>
        <v>0</v>
      </c>
      <c r="J822" s="1">
        <f>SUM(I$2:I822)</f>
        <v>14.901419792548458</v>
      </c>
      <c r="K822" s="32">
        <f>+SPX[[#This Row],[Cumulated Shares]]*SPX[[#This Row],[Close]]</f>
        <v>40312.364220215961</v>
      </c>
      <c r="L822" s="33">
        <f>IF(SPX[[#This Row],[Current Value]]&gt;0,1,0)</f>
        <v>1</v>
      </c>
      <c r="M822" s="34">
        <f ca="1">IFERROR(SPX[[#This Row],[Invested]]+OFFSET(SPX[[#This Row],[Invested]],-1,,,6),0)</f>
        <v>6000</v>
      </c>
    </row>
    <row r="823" spans="1:13" x14ac:dyDescent="0.25">
      <c r="A823" t="s">
        <v>6</v>
      </c>
      <c r="B823" s="37">
        <v>43252</v>
      </c>
      <c r="C823" s="1">
        <v>2718.6999510000001</v>
      </c>
      <c r="D823" s="1">
        <v>2791.469971</v>
      </c>
      <c r="E823" s="1">
        <v>2691.98999</v>
      </c>
      <c r="F823" s="1">
        <v>2718.3701169999999</v>
      </c>
      <c r="G823" s="33">
        <f>IFERROR(IF(SPX[[#This Row],[Date]]=StartMonth,InvtTime*12,IF(G822&gt;0,G822-1,0)),0)</f>
        <v>0</v>
      </c>
      <c r="H823" s="34">
        <f>IF(SPX[[#This Row],[Count]]&gt;0,ROUND(AmountPerYear/12,2),0)</f>
        <v>0</v>
      </c>
      <c r="I823" s="1">
        <f>SPX[[#This Row],[Invested]]/SPX[[#This Row],[Close]]</f>
        <v>0</v>
      </c>
      <c r="J823" s="1">
        <f>SUM(I$2:I823)</f>
        <v>14.901419792548458</v>
      </c>
      <c r="K823" s="32">
        <f>+SPX[[#This Row],[Cumulated Shares]]*SPX[[#This Row],[Close]]</f>
        <v>40507.574264936069</v>
      </c>
      <c r="L823" s="33">
        <f>IF(SPX[[#This Row],[Current Value]]&gt;0,1,0)</f>
        <v>1</v>
      </c>
      <c r="M823" s="34">
        <f ca="1">IFERROR(SPX[[#This Row],[Invested]]+OFFSET(SPX[[#This Row],[Invested]],-1,,,6),0)</f>
        <v>6000</v>
      </c>
    </row>
    <row r="824" spans="1:13" x14ac:dyDescent="0.25">
      <c r="A824" t="s">
        <v>6</v>
      </c>
      <c r="B824" s="37">
        <v>43282</v>
      </c>
      <c r="C824" s="1">
        <v>2704.9499510000001</v>
      </c>
      <c r="D824" s="1">
        <v>2848.030029</v>
      </c>
      <c r="E824" s="1">
        <v>2698.9499510000001</v>
      </c>
      <c r="F824" s="1">
        <v>2816.290039</v>
      </c>
      <c r="G824" s="33">
        <f>IFERROR(IF(SPX[[#This Row],[Date]]=StartMonth,InvtTime*12,IF(G823&gt;0,G823-1,0)),0)</f>
        <v>0</v>
      </c>
      <c r="H824" s="34">
        <f>IF(SPX[[#This Row],[Count]]&gt;0,ROUND(AmountPerYear/12,2),0)</f>
        <v>0</v>
      </c>
      <c r="I824" s="1">
        <f>SPX[[#This Row],[Invested]]/SPX[[#This Row],[Close]]</f>
        <v>0</v>
      </c>
      <c r="J824" s="1">
        <f>SUM(I$2:I824)</f>
        <v>14.901419792548458</v>
      </c>
      <c r="K824" s="32">
        <f>+SPX[[#This Row],[Cumulated Shares]]*SPX[[#This Row],[Close]]</f>
        <v>41966.72012871167</v>
      </c>
      <c r="L824" s="33">
        <f>IF(SPX[[#This Row],[Current Value]]&gt;0,1,0)</f>
        <v>1</v>
      </c>
      <c r="M824" s="34">
        <f ca="1">IFERROR(SPX[[#This Row],[Invested]]+OFFSET(SPX[[#This Row],[Invested]],-1,,,6),0)</f>
        <v>6000</v>
      </c>
    </row>
    <row r="825" spans="1:13" x14ac:dyDescent="0.25">
      <c r="A825" t="s">
        <v>6</v>
      </c>
      <c r="B825" s="37">
        <v>43313</v>
      </c>
      <c r="C825" s="1">
        <v>2821.169922</v>
      </c>
      <c r="D825" s="1">
        <v>2916.5</v>
      </c>
      <c r="E825" s="1">
        <v>2796.3400879999999</v>
      </c>
      <c r="F825" s="1">
        <v>2901.5200199999999</v>
      </c>
      <c r="G825" s="33">
        <f>IFERROR(IF(SPX[[#This Row],[Date]]=StartMonth,InvtTime*12,IF(G824&gt;0,G824-1,0)),0)</f>
        <v>0</v>
      </c>
      <c r="H825" s="34">
        <f>IF(SPX[[#This Row],[Count]]&gt;0,ROUND(AmountPerYear/12,2),0)</f>
        <v>0</v>
      </c>
      <c r="I825" s="1">
        <f>SPX[[#This Row],[Invested]]/SPX[[#This Row],[Close]]</f>
        <v>0</v>
      </c>
      <c r="J825" s="1">
        <f>SUM(I$2:I825)</f>
        <v>14.901419792548458</v>
      </c>
      <c r="K825" s="32">
        <f>+SPX[[#This Row],[Cumulated Shares]]*SPX[[#This Row],[Close]]</f>
        <v>43236.767854503596</v>
      </c>
      <c r="L825" s="33">
        <f>IF(SPX[[#This Row],[Current Value]]&gt;0,1,0)</f>
        <v>1</v>
      </c>
      <c r="M825" s="34">
        <f ca="1">IFERROR(SPX[[#This Row],[Invested]]+OFFSET(SPX[[#This Row],[Invested]],-1,,,6),0)</f>
        <v>6000</v>
      </c>
    </row>
    <row r="826" spans="1:13" x14ac:dyDescent="0.25">
      <c r="A826" t="s">
        <v>6</v>
      </c>
      <c r="B826" s="37">
        <v>43344</v>
      </c>
      <c r="C826" s="1">
        <v>2896.959961</v>
      </c>
      <c r="D826" s="1">
        <v>2940.9099120000001</v>
      </c>
      <c r="E826" s="1">
        <v>2864.1201169999999</v>
      </c>
      <c r="F826" s="1">
        <v>2913.9799800000001</v>
      </c>
      <c r="G826" s="33">
        <f>IFERROR(IF(SPX[[#This Row],[Date]]=StartMonth,InvtTime*12,IF(G825&gt;0,G825-1,0)),0)</f>
        <v>0</v>
      </c>
      <c r="H826" s="34">
        <f>IF(SPX[[#This Row],[Count]]&gt;0,ROUND(AmountPerYear/12,2),0)</f>
        <v>0</v>
      </c>
      <c r="I826" s="1">
        <f>SPX[[#This Row],[Invested]]/SPX[[#This Row],[Close]]</f>
        <v>0</v>
      </c>
      <c r="J826" s="1">
        <f>SUM(I$2:I826)</f>
        <v>14.901419792548458</v>
      </c>
      <c r="K826" s="32">
        <f>+SPX[[#This Row],[Cumulated Shares]]*SPX[[#This Row],[Close]]</f>
        <v>43422.438949061958</v>
      </c>
      <c r="L826" s="33">
        <f>IF(SPX[[#This Row],[Current Value]]&gt;0,1,0)</f>
        <v>1</v>
      </c>
      <c r="M826" s="34">
        <f ca="1">IFERROR(SPX[[#This Row],[Invested]]+OFFSET(SPX[[#This Row],[Invested]],-1,,,6),0)</f>
        <v>6000</v>
      </c>
    </row>
    <row r="827" spans="1:13" x14ac:dyDescent="0.25">
      <c r="A827" t="s">
        <v>6</v>
      </c>
      <c r="B827" s="37">
        <v>43374</v>
      </c>
      <c r="C827" s="1">
        <v>2926.290039</v>
      </c>
      <c r="D827" s="1">
        <v>2939.860107</v>
      </c>
      <c r="E827" s="1">
        <v>2603.540039</v>
      </c>
      <c r="F827" s="1">
        <v>2711.73999</v>
      </c>
      <c r="G827" s="33">
        <f>IFERROR(IF(SPX[[#This Row],[Date]]=StartMonth,InvtTime*12,IF(G826&gt;0,G826-1,0)),0)</f>
        <v>0</v>
      </c>
      <c r="H827" s="34">
        <f>IF(SPX[[#This Row],[Count]]&gt;0,ROUND(AmountPerYear/12,2),0)</f>
        <v>0</v>
      </c>
      <c r="I827" s="1">
        <f>SPX[[#This Row],[Invested]]/SPX[[#This Row],[Close]]</f>
        <v>0</v>
      </c>
      <c r="J827" s="1">
        <f>SUM(I$2:I827)</f>
        <v>14.901419792548458</v>
      </c>
      <c r="K827" s="32">
        <f>+SPX[[#This Row],[Cumulated Shares]]*SPX[[#This Row],[Close]]</f>
        <v>40408.775959231156</v>
      </c>
      <c r="L827" s="33">
        <f>IF(SPX[[#This Row],[Current Value]]&gt;0,1,0)</f>
        <v>1</v>
      </c>
      <c r="M827" s="34">
        <f ca="1">IFERROR(SPX[[#This Row],[Invested]]+OFFSET(SPX[[#This Row],[Invested]],-1,,,6),0)</f>
        <v>6000</v>
      </c>
    </row>
    <row r="828" spans="1:13" x14ac:dyDescent="0.25">
      <c r="A828" t="s">
        <v>6</v>
      </c>
      <c r="B828" s="37">
        <v>43405</v>
      </c>
      <c r="C828" s="1">
        <v>2717.580078</v>
      </c>
      <c r="D828" s="1">
        <v>2815.1499020000001</v>
      </c>
      <c r="E828" s="1">
        <v>2631.0900879999999</v>
      </c>
      <c r="F828" s="1">
        <v>2760.169922</v>
      </c>
      <c r="G828" s="33">
        <f>IFERROR(IF(SPX[[#This Row],[Date]]=StartMonth,InvtTime*12,IF(G827&gt;0,G827-1,0)),0)</f>
        <v>0</v>
      </c>
      <c r="H828" s="34">
        <f>IF(SPX[[#This Row],[Count]]&gt;0,ROUND(AmountPerYear/12,2),0)</f>
        <v>0</v>
      </c>
      <c r="I828" s="1">
        <f>SPX[[#This Row],[Invested]]/SPX[[#This Row],[Close]]</f>
        <v>0</v>
      </c>
      <c r="J828" s="1">
        <f>SUM(I$2:I828)</f>
        <v>14.901419792548458</v>
      </c>
      <c r="K828" s="32">
        <f>+SPX[[#This Row],[Cumulated Shares]]*SPX[[#This Row],[Close]]</f>
        <v>41130.450706487733</v>
      </c>
      <c r="L828" s="33">
        <f>IF(SPX[[#This Row],[Current Value]]&gt;0,1,0)</f>
        <v>1</v>
      </c>
      <c r="M828" s="34">
        <f ca="1">IFERROR(SPX[[#This Row],[Invested]]+OFFSET(SPX[[#This Row],[Invested]],-1,,,6),0)</f>
        <v>6000</v>
      </c>
    </row>
    <row r="829" spans="1:13" x14ac:dyDescent="0.25">
      <c r="A829" t="s">
        <v>6</v>
      </c>
      <c r="B829" s="37">
        <v>43435</v>
      </c>
      <c r="C829" s="1">
        <v>2790.5</v>
      </c>
      <c r="D829" s="1">
        <v>2800.179932</v>
      </c>
      <c r="E829" s="1">
        <v>2346.580078</v>
      </c>
      <c r="F829" s="1">
        <v>2506.8500979999999</v>
      </c>
      <c r="G829" s="33">
        <f>IFERROR(IF(SPX[[#This Row],[Date]]=StartMonth,InvtTime*12,IF(G828&gt;0,G828-1,0)),0)</f>
        <v>0</v>
      </c>
      <c r="H829" s="34">
        <f>IF(SPX[[#This Row],[Count]]&gt;0,ROUND(AmountPerYear/12,2),0)</f>
        <v>0</v>
      </c>
      <c r="I829" s="1">
        <f>SPX[[#This Row],[Invested]]/SPX[[#This Row],[Close]]</f>
        <v>0</v>
      </c>
      <c r="J829" s="1">
        <f>SUM(I$2:I829)</f>
        <v>14.901419792548458</v>
      </c>
      <c r="K829" s="32">
        <f>+SPX[[#This Row],[Cumulated Shares]]*SPX[[#This Row],[Close]]</f>
        <v>37355.625667289241</v>
      </c>
      <c r="L829" s="33">
        <f>IF(SPX[[#This Row],[Current Value]]&gt;0,1,0)</f>
        <v>1</v>
      </c>
      <c r="M829" s="34">
        <f ca="1">IFERROR(SPX[[#This Row],[Invested]]+OFFSET(SPX[[#This Row],[Invested]],-1,,,6),0)</f>
        <v>6000</v>
      </c>
    </row>
    <row r="830" spans="1:13" x14ac:dyDescent="0.25">
      <c r="A830" t="s">
        <v>6</v>
      </c>
      <c r="B830" s="37">
        <v>43466</v>
      </c>
      <c r="C830" s="1">
        <v>2476.959961</v>
      </c>
      <c r="D830" s="1">
        <v>2708.9499510000001</v>
      </c>
      <c r="E830" s="1">
        <v>2443.959961</v>
      </c>
      <c r="F830" s="1">
        <v>2704.1000979999999</v>
      </c>
      <c r="G830" s="33">
        <f>IFERROR(IF(SPX[[#This Row],[Date]]=StartMonth,InvtTime*12,IF(G829&gt;0,G829-1,0)),0)</f>
        <v>0</v>
      </c>
      <c r="H830" s="34">
        <f>IF(SPX[[#This Row],[Count]]&gt;0,ROUND(AmountPerYear/12,2),0)</f>
        <v>0</v>
      </c>
      <c r="I830" s="1">
        <f>SPX[[#This Row],[Invested]]/SPX[[#This Row],[Close]]</f>
        <v>0</v>
      </c>
      <c r="J830" s="1">
        <f>SUM(I$2:I830)</f>
        <v>14.901419792548458</v>
      </c>
      <c r="K830" s="32">
        <f>+SPX[[#This Row],[Cumulated Shares]]*SPX[[#This Row],[Close]]</f>
        <v>40294.930721369419</v>
      </c>
      <c r="L830" s="33">
        <f>IF(SPX[[#This Row],[Current Value]]&gt;0,1,0)</f>
        <v>1</v>
      </c>
      <c r="M830" s="34">
        <f ca="1">IFERROR(SPX[[#This Row],[Invested]]+OFFSET(SPX[[#This Row],[Invested]],-1,,,6),0)</f>
        <v>6000</v>
      </c>
    </row>
    <row r="831" spans="1:13" x14ac:dyDescent="0.25">
      <c r="A831" t="s">
        <v>6</v>
      </c>
      <c r="B831" s="37">
        <v>43497</v>
      </c>
      <c r="C831" s="1">
        <v>2702.320068</v>
      </c>
      <c r="D831" s="1">
        <v>2813.48999</v>
      </c>
      <c r="E831" s="1">
        <v>2681.830078</v>
      </c>
      <c r="F831" s="1">
        <v>2784.48999</v>
      </c>
      <c r="G831" s="33">
        <f>IFERROR(IF(SPX[[#This Row],[Date]]=StartMonth,InvtTime*12,IF(G830&gt;0,G830-1,0)),0)</f>
        <v>0</v>
      </c>
      <c r="H831" s="34">
        <f>IF(SPX[[#This Row],[Count]]&gt;0,ROUND(AmountPerYear/12,2),0)</f>
        <v>0</v>
      </c>
      <c r="I831" s="1">
        <f>SPX[[#This Row],[Invested]]/SPX[[#This Row],[Close]]</f>
        <v>0</v>
      </c>
      <c r="J831" s="1">
        <f>SUM(I$2:I831)</f>
        <v>14.901419792548458</v>
      </c>
      <c r="K831" s="32">
        <f>+SPX[[#This Row],[Cumulated Shares]]*SPX[[#This Row],[Close]]</f>
        <v>41492.854249139054</v>
      </c>
      <c r="L831" s="33">
        <f>IF(SPX[[#This Row],[Current Value]]&gt;0,1,0)</f>
        <v>1</v>
      </c>
      <c r="M831" s="34">
        <f ca="1">IFERROR(SPX[[#This Row],[Invested]]+OFFSET(SPX[[#This Row],[Invested]],-1,,,6),0)</f>
        <v>6000</v>
      </c>
    </row>
    <row r="832" spans="1:13" x14ac:dyDescent="0.25">
      <c r="A832" t="s">
        <v>6</v>
      </c>
      <c r="B832" s="37">
        <v>43525</v>
      </c>
      <c r="C832" s="1">
        <v>2798.219971</v>
      </c>
      <c r="D832" s="1">
        <v>2860.3100589999999</v>
      </c>
      <c r="E832" s="1">
        <v>2722.2700199999999</v>
      </c>
      <c r="F832" s="1">
        <v>2834.3999020000001</v>
      </c>
      <c r="G832" s="33">
        <f>IFERROR(IF(SPX[[#This Row],[Date]]=StartMonth,InvtTime*12,IF(G831&gt;0,G831-1,0)),0)</f>
        <v>0</v>
      </c>
      <c r="H832" s="34">
        <f>IF(SPX[[#This Row],[Count]]&gt;0,ROUND(AmountPerYear/12,2),0)</f>
        <v>0</v>
      </c>
      <c r="I832" s="1">
        <f>SPX[[#This Row],[Invested]]/SPX[[#This Row],[Close]]</f>
        <v>0</v>
      </c>
      <c r="J832" s="1">
        <f>SUM(I$2:I832)</f>
        <v>14.901419792548458</v>
      </c>
      <c r="K832" s="32">
        <f>+SPX[[#This Row],[Cumulated Shares]]*SPX[[#This Row],[Close]]</f>
        <v>42236.582799660209</v>
      </c>
      <c r="L832" s="33">
        <f>IF(SPX[[#This Row],[Current Value]]&gt;0,1,0)</f>
        <v>1</v>
      </c>
      <c r="M832" s="34">
        <f ca="1">IFERROR(SPX[[#This Row],[Invested]]+OFFSET(SPX[[#This Row],[Invested]],-1,,,6),0)</f>
        <v>6000</v>
      </c>
    </row>
    <row r="833" spans="1:13" x14ac:dyDescent="0.25">
      <c r="A833" t="s">
        <v>6</v>
      </c>
      <c r="B833" s="37">
        <v>43556</v>
      </c>
      <c r="C833" s="1">
        <v>2848.6298830000001</v>
      </c>
      <c r="D833" s="1">
        <v>2949.5200199999999</v>
      </c>
      <c r="E833" s="1">
        <v>2848.6298830000001</v>
      </c>
      <c r="F833" s="1">
        <v>2945.830078</v>
      </c>
      <c r="G833" s="33">
        <f>IFERROR(IF(SPX[[#This Row],[Date]]=StartMonth,InvtTime*12,IF(G832&gt;0,G832-1,0)),0)</f>
        <v>0</v>
      </c>
      <c r="H833" s="34">
        <f>IF(SPX[[#This Row],[Count]]&gt;0,ROUND(AmountPerYear/12,2),0)</f>
        <v>0</v>
      </c>
      <c r="I833" s="1">
        <f>SPX[[#This Row],[Invested]]/SPX[[#This Row],[Close]]</f>
        <v>0</v>
      </c>
      <c r="J833" s="1">
        <f>SUM(I$2:I833)</f>
        <v>14.901419792548458</v>
      </c>
      <c r="K833" s="32">
        <f>+SPX[[#This Row],[Cumulated Shares]]*SPX[[#This Row],[Close]]</f>
        <v>43897.050629793768</v>
      </c>
      <c r="L833" s="33">
        <f>IF(SPX[[#This Row],[Current Value]]&gt;0,1,0)</f>
        <v>1</v>
      </c>
      <c r="M833" s="34">
        <f ca="1">IFERROR(SPX[[#This Row],[Invested]]+OFFSET(SPX[[#This Row],[Invested]],-1,,,6),0)</f>
        <v>6000</v>
      </c>
    </row>
    <row r="834" spans="1:13" x14ac:dyDescent="0.25">
      <c r="A834" t="s">
        <v>6</v>
      </c>
      <c r="B834" s="37">
        <v>43586</v>
      </c>
      <c r="C834" s="1">
        <v>2952.330078</v>
      </c>
      <c r="D834" s="1">
        <v>2954.1298830000001</v>
      </c>
      <c r="E834" s="1">
        <v>2750.5200199999999</v>
      </c>
      <c r="F834" s="1">
        <v>2752.0600589999999</v>
      </c>
      <c r="G834" s="33">
        <f>IFERROR(IF(SPX[[#This Row],[Date]]=StartMonth,InvtTime*12,IF(G833&gt;0,G833-1,0)),0)</f>
        <v>0</v>
      </c>
      <c r="H834" s="34">
        <f>IF(SPX[[#This Row],[Count]]&gt;0,ROUND(AmountPerYear/12,2),0)</f>
        <v>0</v>
      </c>
      <c r="I834" s="1">
        <f>SPX[[#This Row],[Invested]]/SPX[[#This Row],[Close]]</f>
        <v>0</v>
      </c>
      <c r="J834" s="1">
        <f>SUM(I$2:I834)</f>
        <v>14.901419792548458</v>
      </c>
      <c r="K834" s="32">
        <f>+SPX[[#This Row],[Cumulated Shares]]*SPX[[#This Row],[Close]]</f>
        <v>41009.602233464677</v>
      </c>
      <c r="L834" s="33">
        <f>IF(SPX[[#This Row],[Current Value]]&gt;0,1,0)</f>
        <v>1</v>
      </c>
      <c r="M834" s="34">
        <f ca="1">IFERROR(SPX[[#This Row],[Invested]]+OFFSET(SPX[[#This Row],[Invested]],-1,,,6),0)</f>
        <v>6000</v>
      </c>
    </row>
    <row r="835" spans="1:13" x14ac:dyDescent="0.25">
      <c r="A835" t="s">
        <v>6</v>
      </c>
      <c r="B835" s="37">
        <v>43617</v>
      </c>
      <c r="C835" s="1">
        <v>2751.530029</v>
      </c>
      <c r="D835" s="1">
        <v>2964.1499020000001</v>
      </c>
      <c r="E835" s="1">
        <v>2728.8100589999999</v>
      </c>
      <c r="F835" s="1">
        <v>2941.76001</v>
      </c>
      <c r="G835" s="33">
        <f>IFERROR(IF(SPX[[#This Row],[Date]]=StartMonth,InvtTime*12,IF(G834&gt;0,G834-1,0)),0)</f>
        <v>0</v>
      </c>
      <c r="H835" s="34">
        <f>IF(SPX[[#This Row],[Count]]&gt;0,ROUND(AmountPerYear/12,2),0)</f>
        <v>0</v>
      </c>
      <c r="I835" s="1">
        <f>SPX[[#This Row],[Invested]]/SPX[[#This Row],[Close]]</f>
        <v>0</v>
      </c>
      <c r="J835" s="1">
        <f>SUM(I$2:I835)</f>
        <v>14.901419792548458</v>
      </c>
      <c r="K835" s="32">
        <f>+SPX[[#This Row],[Cumulated Shares]]*SPX[[#This Row],[Close]]</f>
        <v>43836.400837941546</v>
      </c>
      <c r="L835" s="33">
        <f>IF(SPX[[#This Row],[Current Value]]&gt;0,1,0)</f>
        <v>1</v>
      </c>
      <c r="M835" s="34">
        <f ca="1">IFERROR(SPX[[#This Row],[Invested]]+OFFSET(SPX[[#This Row],[Invested]],-1,,,6),0)</f>
        <v>6000</v>
      </c>
    </row>
    <row r="836" spans="1:13" x14ac:dyDescent="0.25">
      <c r="A836" t="s">
        <v>6</v>
      </c>
      <c r="B836" s="37">
        <v>43647</v>
      </c>
      <c r="C836" s="1">
        <v>2971.4099120000001</v>
      </c>
      <c r="D836" s="1">
        <v>3027.9799800000001</v>
      </c>
      <c r="E836" s="1">
        <v>2952.219971</v>
      </c>
      <c r="F836" s="1">
        <v>2980.3798830000001</v>
      </c>
      <c r="G836" s="33">
        <f>IFERROR(IF(SPX[[#This Row],[Date]]=StartMonth,InvtTime*12,IF(G835&gt;0,G835-1,0)),0)</f>
        <v>0</v>
      </c>
      <c r="H836" s="34">
        <f>IF(SPX[[#This Row],[Count]]&gt;0,ROUND(AmountPerYear/12,2),0)</f>
        <v>0</v>
      </c>
      <c r="I836" s="1">
        <f>SPX[[#This Row],[Invested]]/SPX[[#This Row],[Close]]</f>
        <v>0</v>
      </c>
      <c r="J836" s="1">
        <f>SUM(I$2:I836)</f>
        <v>14.901419792548458</v>
      </c>
      <c r="K836" s="32">
        <f>+SPX[[#This Row],[Cumulated Shares]]*SPX[[#This Row],[Close]]</f>
        <v>44411.891777849458</v>
      </c>
      <c r="L836" s="33">
        <f>IF(SPX[[#This Row],[Current Value]]&gt;0,1,0)</f>
        <v>1</v>
      </c>
      <c r="M836" s="34">
        <f ca="1">IFERROR(SPX[[#This Row],[Invested]]+OFFSET(SPX[[#This Row],[Invested]],-1,,,6),0)</f>
        <v>6000</v>
      </c>
    </row>
    <row r="837" spans="1:13" x14ac:dyDescent="0.25">
      <c r="A837" t="s">
        <v>6</v>
      </c>
      <c r="B837" s="37">
        <v>43678</v>
      </c>
      <c r="C837" s="1">
        <v>2980.320068</v>
      </c>
      <c r="D837" s="1">
        <v>3013.5900879999999</v>
      </c>
      <c r="E837" s="1">
        <v>2822.1201169999999</v>
      </c>
      <c r="F837" s="1">
        <v>2926.459961</v>
      </c>
      <c r="G837" s="33">
        <f>IFERROR(IF(SPX[[#This Row],[Date]]=StartMonth,InvtTime*12,IF(G836&gt;0,G836-1,0)),0)</f>
        <v>0</v>
      </c>
      <c r="H837" s="34">
        <f>IF(SPX[[#This Row],[Count]]&gt;0,ROUND(AmountPerYear/12,2),0)</f>
        <v>0</v>
      </c>
      <c r="I837" s="1">
        <f>SPX[[#This Row],[Invested]]/SPX[[#This Row],[Close]]</f>
        <v>0</v>
      </c>
      <c r="J837" s="1">
        <f>SUM(I$2:I837)</f>
        <v>14.901419792548458</v>
      </c>
      <c r="K837" s="32">
        <f>+SPX[[#This Row],[Cumulated Shares]]*SPX[[#This Row],[Close]]</f>
        <v>43608.408384945986</v>
      </c>
      <c r="L837" s="33">
        <f>IF(SPX[[#This Row],[Current Value]]&gt;0,1,0)</f>
        <v>1</v>
      </c>
      <c r="M837" s="34">
        <f ca="1">IFERROR(SPX[[#This Row],[Invested]]+OFFSET(SPX[[#This Row],[Invested]],-1,,,6),0)</f>
        <v>6000</v>
      </c>
    </row>
    <row r="838" spans="1:13" x14ac:dyDescent="0.25">
      <c r="A838" t="s">
        <v>6</v>
      </c>
      <c r="B838" s="37">
        <v>43709</v>
      </c>
      <c r="C838" s="1">
        <v>2909.01001</v>
      </c>
      <c r="D838" s="1">
        <v>3021.98999</v>
      </c>
      <c r="E838" s="1">
        <v>2891.8500979999999</v>
      </c>
      <c r="F838" s="1">
        <v>2976.73999</v>
      </c>
      <c r="G838" s="33">
        <f>IFERROR(IF(SPX[[#This Row],[Date]]=StartMonth,InvtTime*12,IF(G837&gt;0,G837-1,0)),0)</f>
        <v>0</v>
      </c>
      <c r="H838" s="34">
        <f>IF(SPX[[#This Row],[Count]]&gt;0,ROUND(AmountPerYear/12,2),0)</f>
        <v>0</v>
      </c>
      <c r="I838" s="1">
        <f>SPX[[#This Row],[Invested]]/SPX[[#This Row],[Close]]</f>
        <v>0</v>
      </c>
      <c r="J838" s="1">
        <f>SUM(I$2:I838)</f>
        <v>14.901419792548458</v>
      </c>
      <c r="K838" s="32">
        <f>+SPX[[#This Row],[Cumulated Shares]]*SPX[[#This Row],[Close]]</f>
        <v>44357.652204256497</v>
      </c>
      <c r="L838" s="33">
        <f>IF(SPX[[#This Row],[Current Value]]&gt;0,1,0)</f>
        <v>1</v>
      </c>
      <c r="M838" s="34">
        <f ca="1">IFERROR(SPX[[#This Row],[Invested]]+OFFSET(SPX[[#This Row],[Invested]],-1,,,6),0)</f>
        <v>6000</v>
      </c>
    </row>
    <row r="839" spans="1:13" x14ac:dyDescent="0.25">
      <c r="A839" t="s">
        <v>6</v>
      </c>
      <c r="B839" s="37">
        <v>43739</v>
      </c>
      <c r="C839" s="1">
        <v>2983.6899410000001</v>
      </c>
      <c r="D839" s="1">
        <v>3050.1000979999999</v>
      </c>
      <c r="E839" s="1">
        <v>2855.9399410000001</v>
      </c>
      <c r="F839" s="1">
        <v>3037.5600589999999</v>
      </c>
      <c r="G839" s="33">
        <f>IFERROR(IF(SPX[[#This Row],[Date]]=StartMonth,InvtTime*12,IF(G838&gt;0,G838-1,0)),0)</f>
        <v>0</v>
      </c>
      <c r="H839" s="34">
        <f>IF(SPX[[#This Row],[Count]]&gt;0,ROUND(AmountPerYear/12,2),0)</f>
        <v>0</v>
      </c>
      <c r="I839" s="1">
        <f>SPX[[#This Row],[Invested]]/SPX[[#This Row],[Close]]</f>
        <v>0</v>
      </c>
      <c r="J839" s="1">
        <f>SUM(I$2:I839)</f>
        <v>14.901419792548458</v>
      </c>
      <c r="K839" s="32">
        <f>+SPX[[#This Row],[Cumulated Shares]]*SPX[[#This Row],[Close]]</f>
        <v>45263.957584237258</v>
      </c>
      <c r="L839" s="33">
        <f>IF(SPX[[#This Row],[Current Value]]&gt;0,1,0)</f>
        <v>1</v>
      </c>
      <c r="M839" s="34">
        <f ca="1">IFERROR(SPX[[#This Row],[Invested]]+OFFSET(SPX[[#This Row],[Invested]],-1,,,6),0)</f>
        <v>6000</v>
      </c>
    </row>
    <row r="840" spans="1:13" x14ac:dyDescent="0.25">
      <c r="A840" t="s">
        <v>6</v>
      </c>
      <c r="B840" s="37">
        <v>43770</v>
      </c>
      <c r="C840" s="1">
        <v>3050.719971</v>
      </c>
      <c r="D840" s="1">
        <v>3154.26001</v>
      </c>
      <c r="E840" s="1">
        <v>3050.719971</v>
      </c>
      <c r="F840" s="1">
        <v>3140.9799800000001</v>
      </c>
      <c r="G840" s="33">
        <f>IFERROR(IF(SPX[[#This Row],[Date]]=StartMonth,InvtTime*12,IF(G839&gt;0,G839-1,0)),0)</f>
        <v>0</v>
      </c>
      <c r="H840" s="34">
        <f>IF(SPX[[#This Row],[Count]]&gt;0,ROUND(AmountPerYear/12,2),0)</f>
        <v>0</v>
      </c>
      <c r="I840" s="1">
        <f>SPX[[#This Row],[Invested]]/SPX[[#This Row],[Close]]</f>
        <v>0</v>
      </c>
      <c r="J840" s="1">
        <f>SUM(I$2:I840)</f>
        <v>14.901419792548458</v>
      </c>
      <c r="K840" s="32">
        <f>+SPX[[#This Row],[Cumulated Shares]]*SPX[[#This Row],[Close]]</f>
        <v>46805.061241970463</v>
      </c>
      <c r="L840" s="33">
        <f>IF(SPX[[#This Row],[Current Value]]&gt;0,1,0)</f>
        <v>1</v>
      </c>
      <c r="M840" s="34">
        <f ca="1">IFERROR(SPX[[#This Row],[Invested]]+OFFSET(SPX[[#This Row],[Invested]],-1,,,6),0)</f>
        <v>6000</v>
      </c>
    </row>
    <row r="841" spans="1:13" x14ac:dyDescent="0.25">
      <c r="A841" t="s">
        <v>6</v>
      </c>
      <c r="B841" s="37">
        <v>43800</v>
      </c>
      <c r="C841" s="1">
        <v>3143.8500979999999</v>
      </c>
      <c r="D841" s="1">
        <v>3247.929932</v>
      </c>
      <c r="E841" s="1">
        <v>3070.330078</v>
      </c>
      <c r="F841" s="1">
        <v>3230.780029</v>
      </c>
      <c r="G841" s="33">
        <f>IFERROR(IF(SPX[[#This Row],[Date]]=StartMonth,InvtTime*12,IF(G840&gt;0,G840-1,0)),0)</f>
        <v>0</v>
      </c>
      <c r="H841" s="34">
        <f>IF(SPX[[#This Row],[Count]]&gt;0,ROUND(AmountPerYear/12,2),0)</f>
        <v>0</v>
      </c>
      <c r="I841" s="1">
        <f>SPX[[#This Row],[Invested]]/SPX[[#This Row],[Close]]</f>
        <v>0</v>
      </c>
      <c r="J841" s="1">
        <f>SUM(I$2:I841)</f>
        <v>14.901419792548458</v>
      </c>
      <c r="K841" s="32">
        <f>+SPX[[#This Row],[Cumulated Shares]]*SPX[[#This Row],[Close]]</f>
        <v>48143.209469510883</v>
      </c>
      <c r="L841" s="33">
        <f>IF(SPX[[#This Row],[Current Value]]&gt;0,1,0)</f>
        <v>1</v>
      </c>
      <c r="M841" s="34">
        <f ca="1">IFERROR(SPX[[#This Row],[Invested]]+OFFSET(SPX[[#This Row],[Invested]],-1,,,6),0)</f>
        <v>6000</v>
      </c>
    </row>
    <row r="842" spans="1:13" x14ac:dyDescent="0.25">
      <c r="A842" t="s">
        <v>6</v>
      </c>
      <c r="B842" s="37">
        <v>43831</v>
      </c>
      <c r="C842" s="1">
        <v>3244.669922</v>
      </c>
      <c r="D842" s="1">
        <v>3337.7700199999999</v>
      </c>
      <c r="E842" s="1">
        <v>3214.639893</v>
      </c>
      <c r="F842" s="1">
        <v>3225.5200199999999</v>
      </c>
      <c r="G842" s="33">
        <f>IFERROR(IF(SPX[[#This Row],[Date]]=StartMonth,InvtTime*12,IF(G841&gt;0,G841-1,0)),0)</f>
        <v>0</v>
      </c>
      <c r="H842" s="34">
        <f>IF(SPX[[#This Row],[Count]]&gt;0,ROUND(AmountPerYear/12,2),0)</f>
        <v>0</v>
      </c>
      <c r="I842" s="1">
        <f>SPX[[#This Row],[Invested]]/SPX[[#This Row],[Close]]</f>
        <v>0</v>
      </c>
      <c r="J842" s="1">
        <f>SUM(I$2:I842)</f>
        <v>14.901419792548458</v>
      </c>
      <c r="K842" s="32">
        <f>+SPX[[#This Row],[Cumulated Shares]]*SPX[[#This Row],[Close]]</f>
        <v>48064.827867289299</v>
      </c>
      <c r="L842" s="33">
        <f>IF(SPX[[#This Row],[Current Value]]&gt;0,1,0)</f>
        <v>1</v>
      </c>
      <c r="M842" s="34">
        <f ca="1">IFERROR(SPX[[#This Row],[Invested]]+OFFSET(SPX[[#This Row],[Invested]],-1,,,6),0)</f>
        <v>6000</v>
      </c>
    </row>
    <row r="843" spans="1:13" x14ac:dyDescent="0.25">
      <c r="A843" t="s">
        <v>6</v>
      </c>
      <c r="B843" s="37">
        <v>43862</v>
      </c>
      <c r="C843" s="1">
        <v>3235.65991210937</v>
      </c>
      <c r="D843" s="1">
        <v>3393.52001953125</v>
      </c>
      <c r="E843" s="1">
        <v>2855.84008789062</v>
      </c>
      <c r="F843" s="1">
        <v>2954.21997070312</v>
      </c>
      <c r="G843" s="33">
        <f>IFERROR(IF(SPX[[#This Row],[Date]]=StartMonth,InvtTime*12,IF(G842&gt;0,G842-1,0)),0)</f>
        <v>0</v>
      </c>
      <c r="H843" s="34">
        <f>IF(SPX[[#This Row],[Count]]&gt;0,ROUND(AmountPerYear/12,2),0)</f>
        <v>0</v>
      </c>
      <c r="I843" s="1">
        <f>SPX[[#This Row],[Invested]]/SPX[[#This Row],[Close]]</f>
        <v>0</v>
      </c>
      <c r="J843" s="1">
        <f>SUM(I$2:I843)</f>
        <v>14.901419792548458</v>
      </c>
      <c r="K843" s="32">
        <f>+SPX[[#This Row],[Cumulated Shares]]*SPX[[#This Row],[Close]]</f>
        <v>44022.071942977396</v>
      </c>
      <c r="L843" s="33">
        <f>IF(SPX[[#This Row],[Current Value]]&gt;0,1,0)</f>
        <v>1</v>
      </c>
      <c r="M843" s="34">
        <f ca="1">IFERROR(SPX[[#This Row],[Invested]]+OFFSET(SPX[[#This Row],[Invested]],-1,,,6),0)</f>
        <v>6000</v>
      </c>
    </row>
    <row r="844" spans="1:13" x14ac:dyDescent="0.25">
      <c r="A844" t="s">
        <v>6</v>
      </c>
      <c r="B844" s="37">
        <v>43891</v>
      </c>
      <c r="C844" s="1">
        <v>2974.28002929687</v>
      </c>
      <c r="D844" s="1">
        <v>3136.71997070312</v>
      </c>
      <c r="E844" s="1">
        <v>2191.86010742187</v>
      </c>
      <c r="F844" s="1">
        <v>2584.59008789062</v>
      </c>
      <c r="G844" s="33">
        <f>IFERROR(IF(SPX[[#This Row],[Date]]=StartMonth,InvtTime*12,IF(G843&gt;0,G843-1,0)),0)</f>
        <v>0</v>
      </c>
      <c r="H844" s="34">
        <f>IF(SPX[[#This Row],[Count]]&gt;0,ROUND(AmountPerYear/12,2),0)</f>
        <v>0</v>
      </c>
      <c r="I844" s="1">
        <f>SPX[[#This Row],[Invested]]/SPX[[#This Row],[Close]]</f>
        <v>0</v>
      </c>
      <c r="J844" s="1">
        <f>SUM(I$2:I844)</f>
        <v>14.901419792548458</v>
      </c>
      <c r="K844" s="32">
        <f>+SPX[[#This Row],[Cumulated Shares]]*SPX[[#This Row],[Close]]</f>
        <v>38514.06189131784</v>
      </c>
      <c r="L844" s="33">
        <f>IF(SPX[[#This Row],[Current Value]]&gt;0,1,0)</f>
        <v>1</v>
      </c>
      <c r="M844" s="34">
        <f ca="1">IFERROR(SPX[[#This Row],[Invested]]+OFFSET(SPX[[#This Row],[Invested]],-1,,,6),0)</f>
        <v>6000</v>
      </c>
    </row>
    <row r="845" spans="1:13" x14ac:dyDescent="0.25">
      <c r="A845" t="s">
        <v>6</v>
      </c>
      <c r="B845" s="37">
        <v>43922</v>
      </c>
      <c r="C845" s="1">
        <v>2498.080078125</v>
      </c>
      <c r="D845" s="1">
        <v>2954.86010742187</v>
      </c>
      <c r="E845" s="1">
        <v>2447.48999023437</v>
      </c>
      <c r="F845" s="1">
        <v>2912.42993164062</v>
      </c>
      <c r="G845" s="33">
        <f>IFERROR(IF(SPX[[#This Row],[Date]]=StartMonth,InvtTime*12,IF(G844&gt;0,G844-1,0)),0)</f>
        <v>0</v>
      </c>
      <c r="H845" s="34">
        <f>IF(SPX[[#This Row],[Count]]&gt;0,ROUND(AmountPerYear/12,2),0)</f>
        <v>0</v>
      </c>
      <c r="I845" s="1">
        <f>SPX[[#This Row],[Invested]]/SPX[[#This Row],[Close]]</f>
        <v>0</v>
      </c>
      <c r="J845" s="1">
        <f>SUM(I$2:I845)</f>
        <v>14.901419792548458</v>
      </c>
      <c r="K845" s="32">
        <f>+SPX[[#This Row],[Cumulated Shares]]*SPX[[#This Row],[Close]]</f>
        <v>43399.341027760085</v>
      </c>
      <c r="L845" s="33">
        <f>IF(SPX[[#This Row],[Current Value]]&gt;0,1,0)</f>
        <v>1</v>
      </c>
      <c r="M845" s="34">
        <f ca="1">IFERROR(SPX[[#This Row],[Invested]]+OFFSET(SPX[[#This Row],[Invested]],-1,,,6),0)</f>
        <v>6000</v>
      </c>
    </row>
    <row r="846" spans="1:13" x14ac:dyDescent="0.25">
      <c r="A846" t="s">
        <v>6</v>
      </c>
      <c r="B846" s="37">
        <v>43952</v>
      </c>
      <c r="C846" s="1">
        <v>2869.09008789062</v>
      </c>
      <c r="D846" s="1">
        <v>3068.669921875</v>
      </c>
      <c r="E846" s="1">
        <v>2766.63989257812</v>
      </c>
      <c r="F846" s="1">
        <v>3044.31005859375</v>
      </c>
      <c r="G846" s="33">
        <f>IFERROR(IF(SPX[[#This Row],[Date]]=StartMonth,InvtTime*12,IF(G845&gt;0,G845-1,0)),0)</f>
        <v>0</v>
      </c>
      <c r="H846" s="34">
        <f>IF(SPX[[#This Row],[Count]]&gt;0,ROUND(AmountPerYear/12,2),0)</f>
        <v>0</v>
      </c>
      <c r="I846" s="1">
        <f>SPX[[#This Row],[Invested]]/SPX[[#This Row],[Close]]</f>
        <v>0</v>
      </c>
      <c r="J846" s="1">
        <f>SUM(I$2:I846)</f>
        <v>14.901419792548458</v>
      </c>
      <c r="K846" s="32">
        <f>+SPX[[#This Row],[Cumulated Shares]]*SPX[[#This Row],[Close]]</f>
        <v>45364.542161783262</v>
      </c>
      <c r="L846" s="33">
        <f>IF(SPX[[#This Row],[Current Value]]&gt;0,1,0)</f>
        <v>1</v>
      </c>
      <c r="M846" s="34">
        <f ca="1">IFERROR(SPX[[#This Row],[Invested]]+OFFSET(SPX[[#This Row],[Invested]],-1,,,6),0)</f>
        <v>6000</v>
      </c>
    </row>
    <row r="847" spans="1:13" x14ac:dyDescent="0.25">
      <c r="A847" t="s">
        <v>6</v>
      </c>
      <c r="B847" s="37">
        <v>43983</v>
      </c>
      <c r="C847" s="1">
        <v>3038.78002929687</v>
      </c>
      <c r="D847" s="1">
        <v>3233.1298828125</v>
      </c>
      <c r="E847" s="1">
        <v>2965.65991210937</v>
      </c>
      <c r="F847" s="1">
        <v>3100.2900390625</v>
      </c>
      <c r="G847" s="33">
        <f>IFERROR(IF(SPX[[#This Row],[Date]]=StartMonth,InvtTime*12,IF(G846&gt;0,G846-1,0)),0)</f>
        <v>0</v>
      </c>
      <c r="H847" s="34">
        <f>IF(SPX[[#This Row],[Count]]&gt;0,ROUND(AmountPerYear/12,2),0)</f>
        <v>0</v>
      </c>
      <c r="I847" s="1">
        <f>SPX[[#This Row],[Invested]]/SPX[[#This Row],[Close]]</f>
        <v>0</v>
      </c>
      <c r="J847" s="1">
        <f>SUM(I$2:I847)</f>
        <v>14.901419792548458</v>
      </c>
      <c r="K847" s="32">
        <f>+SPX[[#This Row],[Cumulated Shares]]*SPX[[#This Row],[Close]]</f>
        <v>46198.723350726767</v>
      </c>
      <c r="L847" s="33">
        <f>IF(SPX[[#This Row],[Current Value]]&gt;0,1,0)</f>
        <v>1</v>
      </c>
      <c r="M847" s="34">
        <f ca="1">IFERROR(SPX[[#This Row],[Invested]]+OFFSET(SPX[[#This Row],[Invested]],-1,,,6),0)</f>
        <v>6000</v>
      </c>
    </row>
    <row r="848" spans="1:13" x14ac:dyDescent="0.25">
      <c r="A848" t="s">
        <v>6</v>
      </c>
      <c r="B848" s="37">
        <v>44013</v>
      </c>
      <c r="C848" s="1">
        <v>3105.919921875</v>
      </c>
      <c r="D848" s="1">
        <v>3279.98999023437</v>
      </c>
      <c r="E848" s="1">
        <v>3101.169921875</v>
      </c>
      <c r="F848" s="1">
        <v>3271.1201171875</v>
      </c>
      <c r="G848" s="33">
        <f>IFERROR(IF(SPX[[#This Row],[Date]]=StartMonth,InvtTime*12,IF(G847&gt;0,G847-1,0)),0)</f>
        <v>0</v>
      </c>
      <c r="H848" s="34">
        <f>IF(SPX[[#This Row],[Count]]&gt;0,ROUND(AmountPerYear/12,2),0)</f>
        <v>0</v>
      </c>
      <c r="I848" s="1">
        <f>SPX[[#This Row],[Invested]]/SPX[[#This Row],[Close]]</f>
        <v>0</v>
      </c>
      <c r="J848" s="1">
        <f>SUM(I$2:I848)</f>
        <v>14.901419792548458</v>
      </c>
      <c r="K848" s="32">
        <f>+SPX[[#This Row],[Cumulated Shares]]*SPX[[#This Row],[Close]]</f>
        <v>48744.334058061242</v>
      </c>
      <c r="L848" s="33">
        <f>IF(SPX[[#This Row],[Current Value]]&gt;0,1,0)</f>
        <v>1</v>
      </c>
      <c r="M848" s="34">
        <f ca="1">IFERROR(SPX[[#This Row],[Invested]]+OFFSET(SPX[[#This Row],[Invested]],-1,,,6),0)</f>
        <v>6000</v>
      </c>
    </row>
    <row r="849" spans="1:13" x14ac:dyDescent="0.25">
      <c r="A849" t="s">
        <v>6</v>
      </c>
      <c r="B849" s="37">
        <v>44044</v>
      </c>
      <c r="C849" s="1">
        <v>3288.26000976562</v>
      </c>
      <c r="D849" s="1">
        <v>3514.77001953125</v>
      </c>
      <c r="E849" s="1">
        <v>3284.53002929687</v>
      </c>
      <c r="F849" s="1">
        <v>3500.31005859375</v>
      </c>
      <c r="G849" s="33">
        <f>IFERROR(IF(SPX[[#This Row],[Date]]=StartMonth,InvtTime*12,IF(G848&gt;0,G848-1,0)),0)</f>
        <v>0</v>
      </c>
      <c r="H849" s="34">
        <f>IF(SPX[[#This Row],[Count]]&gt;0,ROUND(AmountPerYear/12,2),0)</f>
        <v>0</v>
      </c>
      <c r="I849" s="1">
        <f>SPX[[#This Row],[Invested]]/SPX[[#This Row],[Close]]</f>
        <v>0</v>
      </c>
      <c r="J849" s="1">
        <f>SUM(I$2:I849)</f>
        <v>14.901419792548458</v>
      </c>
      <c r="K849" s="32">
        <f>+SPX[[#This Row],[Cumulated Shares]]*SPX[[#This Row],[Close]]</f>
        <v>52159.589587185357</v>
      </c>
      <c r="L849" s="33">
        <f>IF(SPX[[#This Row],[Current Value]]&gt;0,1,0)</f>
        <v>1</v>
      </c>
      <c r="M849" s="34">
        <f ca="1">IFERROR(SPX[[#This Row],[Invested]]+OFFSET(SPX[[#This Row],[Invested]],-1,,,6),0)</f>
        <v>6000</v>
      </c>
    </row>
    <row r="850" spans="1:13" x14ac:dyDescent="0.25">
      <c r="A850" t="s">
        <v>6</v>
      </c>
      <c r="B850" s="37">
        <v>44075</v>
      </c>
      <c r="C850" s="1">
        <v>3507.43994140625</v>
      </c>
      <c r="D850" s="1">
        <v>3588.11010742187</v>
      </c>
      <c r="E850" s="1">
        <v>3209.44995117187</v>
      </c>
      <c r="F850" s="1">
        <v>3363</v>
      </c>
      <c r="G850" s="33">
        <f>IFERROR(IF(SPX[[#This Row],[Date]]=StartMonth,InvtTime*12,IF(G849&gt;0,G849-1,0)),0)</f>
        <v>0</v>
      </c>
      <c r="H850" s="34">
        <f>IF(SPX[[#This Row],[Count]]&gt;0,ROUND(AmountPerYear/12,2),0)</f>
        <v>0</v>
      </c>
      <c r="I850" s="1">
        <f>SPX[[#This Row],[Invested]]/SPX[[#This Row],[Close]]</f>
        <v>0</v>
      </c>
      <c r="J850" s="1">
        <f>SUM(I$2:I850)</f>
        <v>14.901419792548458</v>
      </c>
      <c r="K850" s="32">
        <f>+SPX[[#This Row],[Cumulated Shares]]*SPX[[#This Row],[Close]]</f>
        <v>50113.474762340462</v>
      </c>
      <c r="L850" s="33">
        <f>IF(SPX[[#This Row],[Current Value]]&gt;0,1,0)</f>
        <v>1</v>
      </c>
      <c r="M850" s="34">
        <f ca="1">IFERROR(SPX[[#This Row],[Invested]]+OFFSET(SPX[[#This Row],[Invested]],-1,,,6),0)</f>
        <v>6000</v>
      </c>
    </row>
    <row r="851" spans="1:13" x14ac:dyDescent="0.25">
      <c r="A851" t="s">
        <v>6</v>
      </c>
      <c r="B851" s="37">
        <v>44105</v>
      </c>
      <c r="C851" s="1">
        <v>3385.8701171875</v>
      </c>
      <c r="D851" s="1">
        <v>3549.85009765625</v>
      </c>
      <c r="E851" s="1">
        <v>3233.93994140625</v>
      </c>
      <c r="F851" s="1">
        <v>3269.9599609375</v>
      </c>
      <c r="G851" s="33">
        <f>IFERROR(IF(SPX[[#This Row],[Date]]=StartMonth,InvtTime*12,IF(G850&gt;0,G850-1,0)),0)</f>
        <v>0</v>
      </c>
      <c r="H851" s="34">
        <f>IF(SPX[[#This Row],[Count]]&gt;0,ROUND(AmountPerYear/12,2),0)</f>
        <v>0</v>
      </c>
      <c r="I851" s="1">
        <f>SPX[[#This Row],[Invested]]/SPX[[#This Row],[Close]]</f>
        <v>0</v>
      </c>
      <c r="J851" s="1">
        <f>SUM(I$2:I851)</f>
        <v>14.901419792548458</v>
      </c>
      <c r="K851" s="32">
        <f>+SPX[[#This Row],[Cumulated Shares]]*SPX[[#This Row],[Close]]</f>
        <v>48727.046082755041</v>
      </c>
      <c r="L851" s="33">
        <f>IF(SPX[[#This Row],[Current Value]]&gt;0,1,0)</f>
        <v>1</v>
      </c>
      <c r="M851" s="34">
        <f ca="1">IFERROR(SPX[[#This Row],[Invested]]+OFFSET(SPX[[#This Row],[Invested]],-1,,,6),0)</f>
        <v>6000</v>
      </c>
    </row>
    <row r="852" spans="1:13" x14ac:dyDescent="0.25">
      <c r="A852" t="s">
        <v>6</v>
      </c>
      <c r="B852" s="37">
        <v>44136</v>
      </c>
      <c r="C852" s="1">
        <v>3296.19995117187</v>
      </c>
      <c r="D852" s="1">
        <v>3645.98999023437</v>
      </c>
      <c r="E852" s="1">
        <v>3279.73999023437</v>
      </c>
      <c r="F852" s="1">
        <v>3621.6298828125</v>
      </c>
      <c r="G852" s="33">
        <f>IFERROR(IF(SPX[[#This Row],[Date]]=StartMonth,InvtTime*12,IF(G851&gt;0,G851-1,0)),0)</f>
        <v>0</v>
      </c>
      <c r="H852" s="34">
        <f>IF(SPX[[#This Row],[Count]]&gt;0,ROUND(AmountPerYear/12,2),0)</f>
        <v>0</v>
      </c>
      <c r="I852" s="1">
        <f>SPX[[#This Row],[Invested]]/SPX[[#This Row],[Close]]</f>
        <v>0</v>
      </c>
      <c r="J852" s="1">
        <f>SUM(I$2:I852)</f>
        <v>14.901419792548458</v>
      </c>
      <c r="K852" s="32">
        <f>+SPX[[#This Row],[Cumulated Shares]]*SPX[[#This Row],[Close]]</f>
        <v>53967.427217027136</v>
      </c>
      <c r="L852" s="33">
        <f>IF(SPX[[#This Row],[Current Value]]&gt;0,1,0)</f>
        <v>1</v>
      </c>
      <c r="M852" s="34">
        <f ca="1">IFERROR(SPX[[#This Row],[Invested]]+OFFSET(SPX[[#This Row],[Invested]],-1,,,6),0)</f>
        <v>6000</v>
      </c>
    </row>
    <row r="853" spans="1:13" x14ac:dyDescent="0.25">
      <c r="A853" t="s">
        <v>6</v>
      </c>
      <c r="B853" s="37">
        <v>44166</v>
      </c>
      <c r="C853" s="1">
        <v>3645.8701171875</v>
      </c>
      <c r="D853" s="1">
        <v>3760.19995117187</v>
      </c>
      <c r="E853" s="1">
        <v>3633.39990234375</v>
      </c>
      <c r="F853" s="1">
        <v>3756.07006835937</v>
      </c>
      <c r="G853" s="33">
        <f>IFERROR(IF(SPX[[#This Row],[Date]]=StartMonth,InvtTime*12,IF(G852&gt;0,G852-1,0)),0)</f>
        <v>0</v>
      </c>
      <c r="H853" s="34">
        <f>IF(SPX[[#This Row],[Count]]&gt;0,ROUND(AmountPerYear/12,2),0)</f>
        <v>0</v>
      </c>
      <c r="I853" s="1">
        <f>SPX[[#This Row],[Invested]]/SPX[[#This Row],[Close]]</f>
        <v>0</v>
      </c>
      <c r="J853" s="1">
        <f>SUM(I$2:I853)</f>
        <v>14.901419792548458</v>
      </c>
      <c r="K853" s="32">
        <f>+SPX[[#This Row],[Cumulated Shares]]*SPX[[#This Row],[Close]]</f>
        <v>55970.776858849153</v>
      </c>
      <c r="L853" s="33">
        <f>IF(SPX[[#This Row],[Current Value]]&gt;0,1,0)</f>
        <v>1</v>
      </c>
      <c r="M853" s="34">
        <f ca="1">IFERROR(SPX[[#This Row],[Invested]]+OFFSET(SPX[[#This Row],[Invested]],-1,,,6),0)</f>
        <v>6000</v>
      </c>
    </row>
    <row r="854" spans="1:13" x14ac:dyDescent="0.25">
      <c r="A854" t="s">
        <v>6</v>
      </c>
      <c r="B854" s="37">
        <v>44197</v>
      </c>
      <c r="C854" s="1">
        <v>3764.61010742187</v>
      </c>
      <c r="D854" s="1">
        <v>3870.89990234375</v>
      </c>
      <c r="E854" s="1">
        <v>3662.7099609375</v>
      </c>
      <c r="F854" s="1">
        <v>3714.23999023437</v>
      </c>
      <c r="G854" s="33">
        <f>IFERROR(IF(SPX[[#This Row],[Date]]=StartMonth,InvtTime*12,IF(G853&gt;0,G853-1,0)),0)</f>
        <v>0</v>
      </c>
      <c r="H854" s="34">
        <f>IF(SPX[[#This Row],[Count]]&gt;0,ROUND(AmountPerYear/12,2),0)</f>
        <v>0</v>
      </c>
      <c r="I854" s="1">
        <f>SPX[[#This Row],[Invested]]/SPX[[#This Row],[Close]]</f>
        <v>0</v>
      </c>
      <c r="J854" s="1">
        <f>SUM(I$2:I854)</f>
        <v>14.901419792548458</v>
      </c>
      <c r="K854" s="32">
        <f>+SPX[[#This Row],[Cumulated Shares]]*SPX[[#This Row],[Close]]</f>
        <v>55347.449304753434</v>
      </c>
      <c r="L854" s="33">
        <f>IF(SPX[[#This Row],[Current Value]]&gt;0,1,0)</f>
        <v>1</v>
      </c>
      <c r="M854" s="34">
        <f ca="1">IFERROR(SPX[[#This Row],[Invested]]+OFFSET(SPX[[#This Row],[Invested]],-1,,,6),0)</f>
        <v>6000</v>
      </c>
    </row>
    <row r="855" spans="1:13" x14ac:dyDescent="0.25">
      <c r="A855" t="s">
        <v>6</v>
      </c>
      <c r="B855" s="37">
        <v>44228</v>
      </c>
      <c r="C855" s="1">
        <v>3731.169921875</v>
      </c>
      <c r="D855" s="1">
        <v>3950.42993164062</v>
      </c>
      <c r="E855" s="1">
        <v>3725.6201171875</v>
      </c>
      <c r="F855" s="1">
        <v>3811.14990234375</v>
      </c>
      <c r="G855" s="33">
        <f>IFERROR(IF(SPX[[#This Row],[Date]]=StartMonth,InvtTime*12,IF(G854&gt;0,G854-1,0)),0)</f>
        <v>0</v>
      </c>
      <c r="H855" s="34">
        <f>IF(SPX[[#This Row],[Count]]&gt;0,ROUND(AmountPerYear/12,2),0)</f>
        <v>0</v>
      </c>
      <c r="I855" s="1">
        <f>SPX[[#This Row],[Invested]]/SPX[[#This Row],[Close]]</f>
        <v>0</v>
      </c>
      <c r="J855" s="1">
        <f>SUM(I$2:I855)</f>
        <v>14.901419792548458</v>
      </c>
      <c r="K855" s="32">
        <f>+SPX[[#This Row],[Cumulated Shares]]*SPX[[#This Row],[Close]]</f>
        <v>56791.544587154276</v>
      </c>
      <c r="L855" s="33">
        <f>IF(SPX[[#This Row],[Current Value]]&gt;0,1,0)</f>
        <v>1</v>
      </c>
      <c r="M855" s="34">
        <f ca="1">IFERROR(SPX[[#This Row],[Invested]]+OFFSET(SPX[[#This Row],[Invested]],-1,,,6),0)</f>
        <v>6000</v>
      </c>
    </row>
    <row r="856" spans="1:13" x14ac:dyDescent="0.25">
      <c r="A856" t="s">
        <v>6</v>
      </c>
      <c r="B856" s="37">
        <v>44256</v>
      </c>
      <c r="C856" s="1">
        <v>3842.51000976562</v>
      </c>
      <c r="D856" s="1">
        <v>3994.40991210937</v>
      </c>
      <c r="E856" s="1">
        <v>3723.34008789062</v>
      </c>
      <c r="F856" s="1">
        <v>3972.88989257812</v>
      </c>
      <c r="G856" s="33">
        <f>IFERROR(IF(SPX[[#This Row],[Date]]=StartMonth,InvtTime*12,IF(G855&gt;0,G855-1,0)),0)</f>
        <v>0</v>
      </c>
      <c r="H856" s="34">
        <f>IF(SPX[[#This Row],[Count]]&gt;0,ROUND(AmountPerYear/12,2),0)</f>
        <v>0</v>
      </c>
      <c r="I856" s="1">
        <f>SPX[[#This Row],[Invested]]/SPX[[#This Row],[Close]]</f>
        <v>0</v>
      </c>
      <c r="J856" s="1">
        <f>SUM(I$2:I856)</f>
        <v>14.901419792548458</v>
      </c>
      <c r="K856" s="32">
        <f>+SPX[[#This Row],[Cumulated Shares]]*SPX[[#This Row],[Close]]</f>
        <v>59201.700078879316</v>
      </c>
      <c r="L856" s="33">
        <f>IF(SPX[[#This Row],[Current Value]]&gt;0,1,0)</f>
        <v>1</v>
      </c>
      <c r="M856" s="34">
        <f ca="1">IFERROR(SPX[[#This Row],[Invested]]+OFFSET(SPX[[#This Row],[Invested]],-1,,,6),0)</f>
        <v>6000</v>
      </c>
    </row>
    <row r="857" spans="1:13" x14ac:dyDescent="0.25">
      <c r="A857" t="s">
        <v>6</v>
      </c>
      <c r="B857" s="37">
        <v>44287</v>
      </c>
      <c r="C857" s="1">
        <v>3992.78002929687</v>
      </c>
      <c r="D857" s="1">
        <v>4218.77978515625</v>
      </c>
      <c r="E857" s="1">
        <v>3992.78002929687</v>
      </c>
      <c r="F857" s="1">
        <v>4181.169921875</v>
      </c>
      <c r="G857" s="33">
        <f>IFERROR(IF(SPX[[#This Row],[Date]]=StartMonth,InvtTime*12,IF(G856&gt;0,G856-1,0)),0)</f>
        <v>0</v>
      </c>
      <c r="H857" s="34">
        <f>IF(SPX[[#This Row],[Count]]&gt;0,ROUND(AmountPerYear/12,2),0)</f>
        <v>0</v>
      </c>
      <c r="I857" s="1">
        <f>SPX[[#This Row],[Invested]]/SPX[[#This Row],[Close]]</f>
        <v>0</v>
      </c>
      <c r="J857" s="1">
        <f>SUM(I$2:I857)</f>
        <v>14.901419792548458</v>
      </c>
      <c r="K857" s="32">
        <f>+SPX[[#This Row],[Cumulated Shares]]*SPX[[#This Row],[Close]]</f>
        <v>62305.368229836415</v>
      </c>
      <c r="L857" s="33">
        <f>IF(SPX[[#This Row],[Current Value]]&gt;0,1,0)</f>
        <v>1</v>
      </c>
      <c r="M857" s="34">
        <f ca="1">IFERROR(SPX[[#This Row],[Invested]]+OFFSET(SPX[[#This Row],[Invested]],-1,,,6),0)</f>
        <v>6000</v>
      </c>
    </row>
    <row r="858" spans="1:13" x14ac:dyDescent="0.25">
      <c r="A858" t="s">
        <v>6</v>
      </c>
      <c r="B858" s="37">
        <v>44317</v>
      </c>
      <c r="C858" s="1">
        <v>4191.97998046875</v>
      </c>
      <c r="D858" s="1">
        <v>4238.0400390625</v>
      </c>
      <c r="E858" s="1">
        <v>4056.8798828125</v>
      </c>
      <c r="F858" s="1">
        <v>4204.10986328125</v>
      </c>
      <c r="G858" s="33">
        <f>IFERROR(IF(SPX[[#This Row],[Date]]=StartMonth,InvtTime*12,IF(G857&gt;0,G857-1,0)),0)</f>
        <v>0</v>
      </c>
      <c r="H858" s="34">
        <f>IF(SPX[[#This Row],[Count]]&gt;0,ROUND(AmountPerYear/12,2),0)</f>
        <v>0</v>
      </c>
      <c r="I858" s="1">
        <f>SPX[[#This Row],[Invested]]/SPX[[#This Row],[Close]]</f>
        <v>0</v>
      </c>
      <c r="J858" s="1">
        <f>SUM(I$2:I858)</f>
        <v>14.901419792548458</v>
      </c>
      <c r="K858" s="32">
        <f>+SPX[[#This Row],[Cumulated Shares]]*SPX[[#This Row],[Close]]</f>
        <v>62647.205926747411</v>
      </c>
      <c r="L858" s="33">
        <f>IF(SPX[[#This Row],[Current Value]]&gt;0,1,0)</f>
        <v>1</v>
      </c>
      <c r="M858" s="34">
        <f ca="1">IFERROR(SPX[[#This Row],[Invested]]+OFFSET(SPX[[#This Row],[Invested]],-1,,,6),0)</f>
        <v>6000</v>
      </c>
    </row>
    <row r="859" spans="1:13" x14ac:dyDescent="0.25">
      <c r="A859" t="s">
        <v>6</v>
      </c>
      <c r="B859" s="37">
        <v>44348</v>
      </c>
      <c r="C859" s="1">
        <v>4216.52001953125</v>
      </c>
      <c r="D859" s="1">
        <v>4302.43017578125</v>
      </c>
      <c r="E859" s="1">
        <v>4164.39990234375</v>
      </c>
      <c r="F859" s="1">
        <v>4297.5</v>
      </c>
      <c r="G859" s="33">
        <f>IFERROR(IF(SPX[[#This Row],[Date]]=StartMonth,InvtTime*12,IF(G858&gt;0,G858-1,0)),0)</f>
        <v>0</v>
      </c>
      <c r="H859" s="34">
        <f>IF(SPX[[#This Row],[Count]]&gt;0,ROUND(AmountPerYear/12,2),0)</f>
        <v>0</v>
      </c>
      <c r="I859" s="1">
        <f>SPX[[#This Row],[Invested]]/SPX[[#This Row],[Close]]</f>
        <v>0</v>
      </c>
      <c r="J859" s="1">
        <f>SUM(I$2:I859)</f>
        <v>14.901419792548458</v>
      </c>
      <c r="K859" s="32">
        <f>+SPX[[#This Row],[Cumulated Shares]]*SPX[[#This Row],[Close]]</f>
        <v>64038.851558476999</v>
      </c>
      <c r="L859" s="33">
        <f>IF(SPX[[#This Row],[Current Value]]&gt;0,1,0)</f>
        <v>1</v>
      </c>
      <c r="M859" s="34">
        <f ca="1">IFERROR(SPX[[#This Row],[Invested]]+OFFSET(SPX[[#This Row],[Invested]],-1,,,6),0)</f>
        <v>6000</v>
      </c>
    </row>
    <row r="860" spans="1:13" x14ac:dyDescent="0.25">
      <c r="A860" t="s">
        <v>6</v>
      </c>
      <c r="B860" s="37">
        <v>44378</v>
      </c>
      <c r="C860" s="1">
        <v>4300.72998046875</v>
      </c>
      <c r="D860" s="1">
        <v>4429.97021484375</v>
      </c>
      <c r="E860" s="1">
        <v>4233.1298828125</v>
      </c>
      <c r="F860" s="1">
        <v>4395.259765625</v>
      </c>
      <c r="G860" s="33">
        <f>IFERROR(IF(SPX[[#This Row],[Date]]=StartMonth,InvtTime*12,IF(G859&gt;0,G859-1,0)),0)</f>
        <v>0</v>
      </c>
      <c r="H860" s="34">
        <f>IF(SPX[[#This Row],[Count]]&gt;0,ROUND(AmountPerYear/12,2),0)</f>
        <v>0</v>
      </c>
      <c r="I860" s="1">
        <f>SPX[[#This Row],[Invested]]/SPX[[#This Row],[Close]]</f>
        <v>0</v>
      </c>
      <c r="J860" s="1">
        <f>SUM(I$2:I860)</f>
        <v>14.901419792548458</v>
      </c>
      <c r="K860" s="32">
        <f>+SPX[[#This Row],[Cumulated Shares]]*SPX[[#This Row],[Close]]</f>
        <v>65495.610864876267</v>
      </c>
      <c r="L860" s="33">
        <f>IF(SPX[[#This Row],[Current Value]]&gt;0,1,0)</f>
        <v>1</v>
      </c>
      <c r="M860" s="34">
        <f ca="1">IFERROR(SPX[[#This Row],[Invested]]+OFFSET(SPX[[#This Row],[Invested]],-1,,,6),0)</f>
        <v>6000</v>
      </c>
    </row>
    <row r="861" spans="1:13" x14ac:dyDescent="0.25">
      <c r="A861" t="s">
        <v>6</v>
      </c>
      <c r="B861" s="37">
        <v>44409</v>
      </c>
      <c r="C861" s="1">
        <v>4406.85986328125</v>
      </c>
      <c r="D861" s="1">
        <v>4537.35986328125</v>
      </c>
      <c r="E861" s="1">
        <v>4367.72998046875</v>
      </c>
      <c r="F861" s="1">
        <v>4522.68017578125</v>
      </c>
      <c r="G861" s="33">
        <f>IFERROR(IF(SPX[[#This Row],[Date]]=StartMonth,InvtTime*12,IF(G860&gt;0,G860-1,0)),0)</f>
        <v>0</v>
      </c>
      <c r="H861" s="34">
        <f>IF(SPX[[#This Row],[Count]]&gt;0,ROUND(AmountPerYear/12,2),0)</f>
        <v>0</v>
      </c>
      <c r="I861" s="1">
        <f>SPX[[#This Row],[Invested]]/SPX[[#This Row],[Close]]</f>
        <v>0</v>
      </c>
      <c r="J861" s="1">
        <f>SUM(I$2:I861)</f>
        <v>14.901419792548458</v>
      </c>
      <c r="K861" s="32">
        <f>+SPX[[#This Row],[Cumulated Shares]]*SPX[[#This Row],[Close]]</f>
        <v>67394.355886753256</v>
      </c>
      <c r="L861" s="33">
        <f>IF(SPX[[#This Row],[Current Value]]&gt;0,1,0)</f>
        <v>1</v>
      </c>
      <c r="M861" s="34">
        <f ca="1">IFERROR(SPX[[#This Row],[Invested]]+OFFSET(SPX[[#This Row],[Invested]],-1,,,6),0)</f>
        <v>6000</v>
      </c>
    </row>
    <row r="862" spans="1:13" x14ac:dyDescent="0.25">
      <c r="A862" t="s">
        <v>6</v>
      </c>
      <c r="B862" s="37">
        <v>44440</v>
      </c>
      <c r="C862" s="1">
        <v>4528.7998046875</v>
      </c>
      <c r="D862" s="1">
        <v>4545.85009765625</v>
      </c>
      <c r="E862" s="1">
        <v>4305.91015625</v>
      </c>
      <c r="F862" s="1">
        <v>4307.5400390625</v>
      </c>
      <c r="G862" s="33">
        <f>IFERROR(IF(SPX[[#This Row],[Date]]=StartMonth,InvtTime*12,IF(G861&gt;0,G861-1,0)),0)</f>
        <v>0</v>
      </c>
      <c r="H862" s="34">
        <f>IF(SPX[[#This Row],[Count]]&gt;0,ROUND(AmountPerYear/12,2),0)</f>
        <v>0</v>
      </c>
      <c r="I862" s="1">
        <f>SPX[[#This Row],[Invested]]/SPX[[#This Row],[Close]]</f>
        <v>0</v>
      </c>
      <c r="J862" s="1">
        <f>SUM(I$2:I862)</f>
        <v>14.901419792548458</v>
      </c>
      <c r="K862" s="32">
        <f>+SPX[[#This Row],[Cumulated Shares]]*SPX[[#This Row],[Close]]</f>
        <v>64188.462395280891</v>
      </c>
      <c r="L862" s="33">
        <f>IF(SPX[[#This Row],[Current Value]]&gt;0,1,0)</f>
        <v>1</v>
      </c>
      <c r="M862" s="34">
        <f ca="1">IFERROR(SPX[[#This Row],[Invested]]+OFFSET(SPX[[#This Row],[Invested]],-1,,,6),0)</f>
        <v>6000</v>
      </c>
    </row>
    <row r="863" spans="1:13" x14ac:dyDescent="0.25">
      <c r="A863" t="s">
        <v>6</v>
      </c>
      <c r="B863" s="37">
        <v>44470</v>
      </c>
      <c r="C863" s="1">
        <v>4317.16015625</v>
      </c>
      <c r="D863" s="1">
        <v>4608.080078125</v>
      </c>
      <c r="E863" s="1">
        <v>4278.93994140625</v>
      </c>
      <c r="F863" s="1">
        <v>4605.3798828125</v>
      </c>
      <c r="G863" s="33">
        <f>IFERROR(IF(SPX[[#This Row],[Date]]=StartMonth,InvtTime*12,IF(G862&gt;0,G862-1,0)),0)</f>
        <v>0</v>
      </c>
      <c r="H863" s="34">
        <f>IF(SPX[[#This Row],[Count]]&gt;0,ROUND(AmountPerYear/12,2),0)</f>
        <v>0</v>
      </c>
      <c r="I863" s="1">
        <f>SPX[[#This Row],[Invested]]/SPX[[#This Row],[Close]]</f>
        <v>0</v>
      </c>
      <c r="J863" s="1">
        <f>SUM(I$2:I863)</f>
        <v>14.901419792548458</v>
      </c>
      <c r="K863" s="32">
        <f>+SPX[[#This Row],[Cumulated Shares]]*SPX[[#This Row],[Close]]</f>
        <v>68626.698937946683</v>
      </c>
      <c r="L863" s="33">
        <f>IF(SPX[[#This Row],[Current Value]]&gt;0,1,0)</f>
        <v>1</v>
      </c>
      <c r="M863" s="34">
        <f ca="1">IFERROR(SPX[[#This Row],[Invested]]+OFFSET(SPX[[#This Row],[Invested]],-1,,,6),0)</f>
        <v>6000</v>
      </c>
    </row>
    <row r="864" spans="1:13" x14ac:dyDescent="0.25">
      <c r="A864" t="s">
        <v>6</v>
      </c>
      <c r="B864" s="37">
        <v>44501</v>
      </c>
      <c r="C864" s="1">
        <v>4610.6201171875</v>
      </c>
      <c r="D864" s="1">
        <v>4743.830078125</v>
      </c>
      <c r="E864" s="1">
        <v>4560</v>
      </c>
      <c r="F864" s="1">
        <v>4567</v>
      </c>
      <c r="G864" s="33">
        <f>IFERROR(IF(SPX[[#This Row],[Date]]=StartMonth,InvtTime*12,IF(G863&gt;0,G863-1,0)),0)</f>
        <v>0</v>
      </c>
      <c r="H864" s="34">
        <f>IF(SPX[[#This Row],[Count]]&gt;0,ROUND(AmountPerYear/12,2),0)</f>
        <v>0</v>
      </c>
      <c r="I864" s="1">
        <f>SPX[[#This Row],[Invested]]/SPX[[#This Row],[Close]]</f>
        <v>0</v>
      </c>
      <c r="J864" s="1">
        <f>SUM(I$2:I864)</f>
        <v>14.901419792548458</v>
      </c>
      <c r="K864" s="32">
        <f>+SPX[[#This Row],[Cumulated Shares]]*SPX[[#This Row],[Close]]</f>
        <v>68054.784192568812</v>
      </c>
      <c r="L864" s="33">
        <f>IF(SPX[[#This Row],[Current Value]]&gt;0,1,0)</f>
        <v>1</v>
      </c>
      <c r="M864" s="34">
        <f ca="1">IFERROR(SPX[[#This Row],[Invested]]+OFFSET(SPX[[#This Row],[Invested]],-1,,,6),0)</f>
        <v>6000</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1.xml>��< ? x m l   v e r s i o n = " 1 . 0 "   e n c o d i n g = " U T F - 1 6 " ? > < G e m i n i   x m l n s = " h t t p : / / g e m i n i / p i v o t c u s t o m i z a t i o n / I s S a n d b o x E m b e d d e d " > < C u s t o m C o n t e n t > < ! [ C D A T A [ y e s ] ] > < / C u s t o m C o n t e n t > < / G e m i n i > 
</file>

<file path=customXml/item12.xml>��< ? x m l   v e r s i o n = " 1 . 0 "   e n c o d i n g = " U T F - 1 6 " ? > < G e m i n i   x m l n s = " h t t p : / / g e m i n i / p i v o t c u s t o m i z a t i o n / T a b l e O r d e r " > < C u s t o m C o n t e n t > < ! [ C D A T A [ S P X ] ] > < / 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P o w e r P i v o t V e r s i o n " > < C u s t o m C o n t e n t > < ! [ C D A T A [ 2 0 1 5 . 1 3 0 . 8 0 0 . 6 5 0 ] ] > < / 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T a b l e C o u n t I n S a n d b o x " > < C u s t o m C o n t e n t > < ! [ C D A T A [ 1 ] ] > < / C u s t o m C o n t e n t > < / G e m i n i > 
</file>

<file path=customXml/item17.xml>��< ? x m l   v e r s i o n = " 1 . 0 "   e n c o d i n g = " U T F - 1 6 " ? > < G e m i n i   x m l n s = " h t t p : / / g e m i n i / p i v o t c u s t o m i z a t i o n / L i n k e d T a b l e U p d a t e M o d e " > < C u s t o m C o n t e n t > < ! [ C D A T A [ T r u 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 S P X < / K e y > < V a l u e   x m l n s : a = " h t t p : / / s c h e m a s . d a t a c o n t r a c t . o r g / 2 0 0 4 / 0 7 / M i c r o s o f t . A n a l y s i s S e r v i c e s . C o m m o n " > < a : H a s F o c u s > t r u e < / a : H a s F o c u s > < a : S i z e A t D p i 9 6 > 1 2 7 < / a : S i z e A t D p i 9 6 > < a : V i s i b l e > t r u e < / a : V i s i b l e > < / V a l u e > < / K e y V a l u e O f s t r i n g S a n d b o x E d i t o r . M e a s u r e G r i d S t a t e S c d E 3 5 R y > < / A r r a y O f K e y V a l u e O f s t r i n g S a n d b o x E d i t o r . M e a s u r e G r i d S t a t e S c d E 3 5 R y > ] ] > < / C u s t o m C o n t e n t > < / G e m i n i > 
</file>

<file path=customXml/item3.xml>��< ? x m l   v e r s i o n = " 1 . 0 "   e n c o d i n g = " U T F - 1 6 " ? > < G e m i n i   x m l n s = " h t t p : / / g e m i n i / p i v o t c u s t o m i z a t i o n / M a n u a l C a l c M o d e " > < C u s t o m C o n t e n t > < ! [ C D A T A [ F a l s e ] ] > < / 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 2 0 1 8 - 0 2 - 0 2 T 1 4 : 3 4 : 3 3 . 9 7 9 9 2 5 7 - 0 8 : 0 0 < / L a s t P r o c e s s e d T i m e > < / D a t a M o d e l i n g S a n d b o x . S e r i a l i z e d S a n d b o x E r r o r C a c h e > ] ] > < / C u s t o m C o n t e n t > < / G e m i n i > 
</file>

<file path=customXml/item5.xml>��< ? x m l   v e r s i o n = " 1 . 0 "   e n c o d i n g = " U T F - 1 6 " ? > < G e m i n i   x m l n s = " h t t p : / / g e m i n i / p i v o t c u s t o m i z a t i o n / S h o w H i d d e n " > < C u s t o m C o n t e n t > < ! [ C D A T A [ T r u e ] ] > < / 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 S P X < / 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 S P X < / 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 C o l u m n s \ T i c k e r < / K e y > < / D i a g r a m O b j e c t K e y > < D i a g r a m O b j e c t K e y > < K e y > C o l u m n s \ D a t e < / K e y > < / D i a g r a m O b j e c t K e y > < D i a g r a m O b j e c t K e y > < K e y > C o l u m n s \ O p e n < / K e y > < / D i a g r a m O b j e c t K e y > < D i a g r a m O b j e c t K e y > < K e y > C o l u m n s \ H i g h < / K e y > < / D i a g r a m O b j e c t K e y > < D i a g r a m O b j e c t K e y > < K e y > C o l u m n s \ L o w < / K e y > < / D i a g r a m O b j e c t K e y > < D i a g r a m O b j e c t K e y > < K e y > C o l u m n s \ C l o s e < / K e y > < / D i a g r a m O b j e c t K e y > < D i a g r a m O b j e c t K e y > < K e y > C o l u m n s \ C o u n t < / K e y > < / D i a g r a m O b j e c t K e y > < D i a g r a m O b j e c t K e y > < K e y > C o l u m n s \ I n v e s t e d < / K e y > < / D i a g r a m O b j e c t K e y > < D i a g r a m O b j e c t K e y > < K e y > C o l u m n s \ S h a r e s 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 C o l u m n s \ T i c k e r < / K e y > < / a : K e y > < a : V a l u e   i : t y p e = " M e a s u r e G r i d N o d e V i e w S t a t e " > < L a y e d O u t > t r u e < / L a y e d O u t > < / a : V a l u e > < / a : K e y V a l u e O f D i a g r a m O b j e c t K e y a n y T y p e z b w N T n L X > < a : K e y V a l u e O f D i a g r a m O b j e c t K e y a n y T y p e z b w N T n L X > < a : K e y > < K e y > C o l u m n s \ D a t e < / K e y > < / a : K e y > < a : V a l u e   i : t y p e = " M e a s u r e G r i d N o d e V i e w S t a t e " > < C o l u m n > 1 < / C o l u m n > < L a y e d O u t > t r u e < / L a y e d O u t > < / a : V a l u e > < / a : K e y V a l u e O f D i a g r a m O b j e c t K e y a n y T y p e z b w N T n L X > < a : K e y V a l u e O f D i a g r a m O b j e c t K e y a n y T y p e z b w N T n L X > < a : K e y > < K e y > C o l u m n s \ O p e n < / K e y > < / a : K e y > < a : V a l u e   i : t y p e = " M e a s u r e G r i d N o d e V i e w S t a t e " > < C o l u m n > 2 < / C o l u m n > < L a y e d O u t > t r u e < / L a y e d O u t > < / a : V a l u e > < / a : K e y V a l u e O f D i a g r a m O b j e c t K e y a n y T y p e z b w N T n L X > < a : K e y V a l u e O f D i a g r a m O b j e c t K e y a n y T y p e z b w N T n L X > < a : K e y > < K e y > C o l u m n s \ H i g h < / K e y > < / a : K e y > < a : V a l u e   i : t y p e = " M e a s u r e G r i d N o d e V i e w S t a t e " > < C o l u m n > 3 < / C o l u m n > < L a y e d O u t > t r u e < / L a y e d O u t > < / a : V a l u e > < / a : K e y V a l u e O f D i a g r a m O b j e c t K e y a n y T y p e z b w N T n L X > < a : K e y V a l u e O f D i a g r a m O b j e c t K e y a n y T y p e z b w N T n L X > < a : K e y > < K e y > C o l u m n s \ L o w < / K e y > < / a : K e y > < a : V a l u e   i : t y p e = " M e a s u r e G r i d N o d e V i e w S t a t e " > < C o l u m n > 4 < / C o l u m n > < L a y e d O u t > t r u e < / L a y e d O u t > < / a : V a l u e > < / a : K e y V a l u e O f D i a g r a m O b j e c t K e y a n y T y p e z b w N T n L X > < a : K e y V a l u e O f D i a g r a m O b j e c t K e y a n y T y p e z b w N T n L X > < a : K e y > < K e y > C o l u m n s \ C l o s e < / K e y > < / a : K e y > < a : V a l u e   i : t y p e = " M e a s u r e G r i d N o d e V i e w S t a t e " > < C o l u m n > 5 < / C o l u m n > < L a y e d O u t > t r u e < / L a y e d O u t > < / a : V a l u e > < / a : K e y V a l u e O f D i a g r a m O b j e c t K e y a n y T y p e z b w N T n L X > < a : K e y V a l u e O f D i a g r a m O b j e c t K e y a n y T y p e z b w N T n L X > < a : K e y > < K e y > C o l u m n s \ C o u n t < / K e y > < / a : K e y > < a : V a l u e   i : t y p e = " M e a s u r e G r i d N o d e V i e w S t a t e " > < C o l u m n > 6 < / C o l u m n > < L a y e d O u t > t r u e < / L a y e d O u t > < / a : V a l u e > < / a : K e y V a l u e O f D i a g r a m O b j e c t K e y a n y T y p e z b w N T n L X > < a : K e y V a l u e O f D i a g r a m O b j e c t K e y a n y T y p e z b w N T n L X > < a : K e y > < K e y > C o l u m n s \ I n v e s t e d < / K e y > < / a : K e y > < a : V a l u e   i : t y p e = " M e a s u r e G r i d N o d e V i e w S t a t e " > < C o l u m n > 7 < / C o l u m n > < L a y e d O u t > t r u e < / L a y e d O u t > < / a : V a l u e > < / a : K e y V a l u e O f D i a g r a m O b j e c t K e y a n y T y p e z b w N T n L X > < a : K e y V a l u e O f D i a g r a m O b j e c t K e y a n y T y p e z b w N T n L X > < a : K e y > < K e y > C o l u m n s \ S h a r e s < / K e y > < / a : K e y > < a : V a l u e   i : t y p e = " M e a s u r e G r i d N o d e V i e w S t a t e " > < C o l u m n > 8 < / C o l u m n > < L a y e d O u t > t r u e < / L a y e d O u t > < / a : V a l u e > < / a : K e y V a l u e O f D i a g r a m O b j e c t K e y a n y T y p e z b w N T n L X > < / V i e w S t a t e s > < / D i a g r a m M a n a g e r . S e r i a l i z a b l e D i a g r a m > < / A r r a y O f D i a g r a m M a n a g e r . S e r i a l i z a b l e D i a g r a m > ] ] > < / C u s t o m C o n t e n t > < / G e m i n i > 
</file>

<file path=customXml/item7.xml>��< ? x m l   v e r s i o n = " 1 . 0 "   e n c o d i n g = " U T F - 1 6 " ? > < G e m i n i   x m l n s = " h t t p : / / g e m i n i / p i v o t c u s t o m i z a t i o n / C l i e n t W i n d o w X M L " > < C u s t o m C o n t e n t > < ! [ C D A T A [ S P X ] ] > < / 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 S P X < / 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 S P X < / 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 C o l u m n s \ T i c k e r < / 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 C o l u m n s \ O p e n < / K e y > < / a : K e y > < a : V a l u e   i : t y p e = " T a b l e W i d g e t B a s e V i e w S t a t e " / > < / a : K e y V a l u e O f D i a g r a m O b j e c t K e y a n y T y p e z b w N T n L X > < a : K e y V a l u e O f D i a g r a m O b j e c t K e y a n y T y p e z b w N T n L X > < a : K e y > < K e y > C o l u m n s \ H i g h < / K e y > < / a : K e y > < a : V a l u e   i : t y p e = " T a b l e W i d g e t B a s e V i e w S t a t e " / > < / a : K e y V a l u e O f D i a g r a m O b j e c t K e y a n y T y p e z b w N T n L X > < a : K e y V a l u e O f D i a g r a m O b j e c t K e y a n y T y p e z b w N T n L X > < a : K e y > < K e y > C o l u m n s \ L o w < / K e y > < / a : K e y > < a : V a l u e   i : t y p e = " T a b l e W i d g e t B a s e V i e w S t a t e " / > < / a : K e y V a l u e O f D i a g r a m O b j e c t K e y a n y T y p e z b w N T n L X > < a : K e y V a l u e O f D i a g r a m O b j e c t K e y a n y T y p e z b w N T n L X > < a : K e y > < K e y > C o l u m n s \ C l o s e < / K e y > < / a : K e y > < a : V a l u e   i : t y p e = " T a b l e W i d g e t B a s e V i e w S t a t e " / > < / a : K e y V a l u e O f D i a g r a m O b j e c t K e y a n y T y p e z b w N T n L X > < a : K e y V a l u e O f D i a g r a m O b j e c t K e y a n y T y p e z b w N T n L X > < a : K e y > < K e y > C o l u m n s \ C o u n t < / K e y > < / a : K e y > < a : V a l u e   i : t y p e = " T a b l e W i d g e t B a s e V i e w S t a t e " / > < / a : K e y V a l u e O f D i a g r a m O b j e c t K e y a n y T y p e z b w N T n L X > < a : K e y V a l u e O f D i a g r a m O b j e c t K e y a n y T y p e z b w N T n L X > < a : K e y > < K e y > C o l u m n s \ I n v e s t e d < / K e y > < / a : K e y > < a : V a l u e   i : t y p e = " T a b l e W i d g e t B a s e V i e w S t a t e " / > < / a : K e y V a l u e O f D i a g r a m O b j e c t K e y a n y T y p e z b w N T n L X > < a : K e y V a l u e O f D i a g r a m O b j e c t K e y a n y T y p e z b w N T n L X > < a : K e y > < K e y > C o l u m n s \ S h a r e s 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T a b l e X M L _ S P X " > < C u s t o m C o n t e n t > < ! [ C D A T A [ < T a b l e W i d g e t G r i d S e r i a l i z a t i o n   x m l n s : x s d = " h t t p : / / w w w . w 3 . o r g / 2 0 0 1 / X M L S c h e m a "   x m l n s : x s i = " h t t p : / / w w w . w 3 . o r g / 2 0 0 1 / X M L S c h e m a - i n s t a n c e " > < C o l u m n S u g g e s t e d T y p e   / > < C o l u m n F o r m a t   / > < C o l u m n A c c u r a c y   / > < C o l u m n C u r r e n c y S y m b o l   / > < C o l u m n P o s i t i v e P a t t e r n   / > < C o l u m n N e g a t i v e P a t t e r n   / > < C o l u m n W i d t h s > < i t e m > < k e y > < s t r i n g > T i c k e r < / s t r i n g > < / k e y > < v a l u e > < i n t > 8 8 < / i n t > < / v a l u e > < / i t e m > < i t e m > < k e y > < s t r i n g > D a t e < / s t r i n g > < / k e y > < v a l u e > < i n t > 7 9 < / i n t > < / v a l u e > < / i t e m > < i t e m > < k e y > < s t r i n g > O p e n < / s t r i n g > < / k e y > < v a l u e > < i n t > 8 5 < / i n t > < / v a l u e > < / i t e m > < i t e m > < k e y > < s t r i n g > H i g h < / s t r i n g > < / k e y > < v a l u e > < i n t > 7 8 < / i n t > < / v a l u e > < / i t e m > < i t e m > < k e y > < s t r i n g > L o w < / s t r i n g > < / k e y > < v a l u e > < i n t > 7 5 < / i n t > < / v a l u e > < / i t e m > < i t e m > < k e y > < s t r i n g > C l o s e < / s t r i n g > < / k e y > < v a l u e > < i n t > 8 4 < / i n t > < / v a l u e > < / i t e m > < i t e m > < k e y > < s t r i n g > C o u n t < / s t r i n g > < / k e y > < v a l u e > < i n t > 8 9 < / i n t > < / v a l u e > < / i t e m > < i t e m > < k e y > < s t r i n g > I n v e s t e d < / s t r i n g > < / k e y > < v a l u e > < i n t > 1 1 0 < / i n t > < / v a l u e > < / i t e m > < i t e m > < k e y > < s t r i n g > S h a r e s < / s t r i n g > < / k e y > < v a l u e > < i n t > 9 5 < / i n t > < / v a l u e > < / i t e m > < / C o l u m n W i d t h s > < C o l u m n D i s p l a y I n d e x > < i t e m > < k e y > < s t r i n g > T i c k e r < / s t r i n g > < / k e y > < v a l u e > < i n t > 0 < / i n t > < / v a l u e > < / i t e m > < i t e m > < k e y > < s t r i n g > D a t e < / s t r i n g > < / k e y > < v a l u e > < i n t > 1 < / i n t > < / v a l u e > < / i t e m > < i t e m > < k e y > < s t r i n g > O p e n < / s t r i n g > < / k e y > < v a l u e > < i n t > 2 < / i n t > < / v a l u e > < / i t e m > < i t e m > < k e y > < s t r i n g > H i g h < / s t r i n g > < / k e y > < v a l u e > < i n t > 3 < / i n t > < / v a l u e > < / i t e m > < i t e m > < k e y > < s t r i n g > L o w < / s t r i n g > < / k e y > < v a l u e > < i n t > 4 < / i n t > < / v a l u e > < / i t e m > < i t e m > < k e y > < s t r i n g > C l o s e < / s t r i n g > < / k e y > < v a l u e > < i n t > 5 < / i n t > < / v a l u e > < / i t e m > < i t e m > < k e y > < s t r i n g > C o u n t < / s t r i n g > < / k e y > < v a l u e > < i n t > 6 < / i n t > < / v a l u e > < / i t e m > < i t e m > < k e y > < s t r i n g > I n v e s t e d < / s t r i n g > < / k e y > < v a l u e > < i n t > 7 < / i n t > < / v a l u e > < / i t e m > < i t e m > < k e y > < s t r i n g > S h a r e s < / s t r i n g > < / k e y > < v a l u e > < i n t > 8 < / 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08E1D0B-8DAE-4A22-9258-7E983C1E39C1}">
  <ds:schemaRefs>
    <ds:schemaRef ds:uri="http://gemini/pivotcustomization/SandboxNonEmpty"/>
  </ds:schemaRefs>
</ds:datastoreItem>
</file>

<file path=customXml/itemProps10.xml><?xml version="1.0" encoding="utf-8"?>
<ds:datastoreItem xmlns:ds="http://schemas.openxmlformats.org/officeDocument/2006/customXml" ds:itemID="{D3A2F5E9-767B-4A16-9C67-E683CE235D25}">
  <ds:schemaRefs>
    <ds:schemaRef ds:uri="http://gemini/pivotcustomization/FormulaBarState"/>
  </ds:schemaRefs>
</ds:datastoreItem>
</file>

<file path=customXml/itemProps11.xml><?xml version="1.0" encoding="utf-8"?>
<ds:datastoreItem xmlns:ds="http://schemas.openxmlformats.org/officeDocument/2006/customXml" ds:itemID="{58FEBDF1-3803-40BB-B9E2-C863A556FCAB}">
  <ds:schemaRefs>
    <ds:schemaRef ds:uri="http://gemini/pivotcustomization/IsSandboxEmbedded"/>
  </ds:schemaRefs>
</ds:datastoreItem>
</file>

<file path=customXml/itemProps12.xml><?xml version="1.0" encoding="utf-8"?>
<ds:datastoreItem xmlns:ds="http://schemas.openxmlformats.org/officeDocument/2006/customXml" ds:itemID="{1C709DAB-FFD3-4C5D-B676-4FF29D64DD5B}">
  <ds:schemaRefs>
    <ds:schemaRef ds:uri="http://gemini/pivotcustomization/TableOrder"/>
  </ds:schemaRefs>
</ds:datastoreItem>
</file>

<file path=customXml/itemProps13.xml><?xml version="1.0" encoding="utf-8"?>
<ds:datastoreItem xmlns:ds="http://schemas.openxmlformats.org/officeDocument/2006/customXml" ds:itemID="{40A5914E-BCE2-486E-8ECA-71CA09164F6A}">
  <ds:schemaRefs>
    <ds:schemaRef ds:uri="http://gemini/pivotcustomization/RelationshipAutoDetectionEnabled"/>
  </ds:schemaRefs>
</ds:datastoreItem>
</file>

<file path=customXml/itemProps14.xml><?xml version="1.0" encoding="utf-8"?>
<ds:datastoreItem xmlns:ds="http://schemas.openxmlformats.org/officeDocument/2006/customXml" ds:itemID="{706F9159-A85E-4BF9-9EB0-A65B9D51EEE2}">
  <ds:schemaRefs>
    <ds:schemaRef ds:uri="http://gemini/pivotcustomization/PowerPivotVersion"/>
  </ds:schemaRefs>
</ds:datastoreItem>
</file>

<file path=customXml/itemProps15.xml><?xml version="1.0" encoding="utf-8"?>
<ds:datastoreItem xmlns:ds="http://schemas.openxmlformats.org/officeDocument/2006/customXml" ds:itemID="{1424A62F-167A-476E-8368-70A0F921A957}">
  <ds:schemaRefs>
    <ds:schemaRef ds:uri="http://gemini/pivotcustomization/ShowImplicitMeasures"/>
  </ds:schemaRefs>
</ds:datastoreItem>
</file>

<file path=customXml/itemProps16.xml><?xml version="1.0" encoding="utf-8"?>
<ds:datastoreItem xmlns:ds="http://schemas.openxmlformats.org/officeDocument/2006/customXml" ds:itemID="{2775017A-46FE-41CB-86EF-3C4B1E2BF776}">
  <ds:schemaRefs>
    <ds:schemaRef ds:uri="http://gemini/pivotcustomization/TableCountInSandbox"/>
  </ds:schemaRefs>
</ds:datastoreItem>
</file>

<file path=customXml/itemProps17.xml><?xml version="1.0" encoding="utf-8"?>
<ds:datastoreItem xmlns:ds="http://schemas.openxmlformats.org/officeDocument/2006/customXml" ds:itemID="{60296AFD-903E-45CD-88C1-27A795C44E74}">
  <ds:schemaRefs>
    <ds:schemaRef ds:uri="http://gemini/pivotcustomization/LinkedTableUpdateMode"/>
  </ds:schemaRefs>
</ds:datastoreItem>
</file>

<file path=customXml/itemProps2.xml><?xml version="1.0" encoding="utf-8"?>
<ds:datastoreItem xmlns:ds="http://schemas.openxmlformats.org/officeDocument/2006/customXml" ds:itemID="{E075CB25-8F23-480E-B06A-3DDDD1586696}">
  <ds:schemaRefs>
    <ds:schemaRef ds:uri="http://gemini/pivotcustomization/MeasureGridState"/>
  </ds:schemaRefs>
</ds:datastoreItem>
</file>

<file path=customXml/itemProps3.xml><?xml version="1.0" encoding="utf-8"?>
<ds:datastoreItem xmlns:ds="http://schemas.openxmlformats.org/officeDocument/2006/customXml" ds:itemID="{8FC5529C-315D-4F00-AFBB-1FBABFCC88DA}">
  <ds:schemaRefs>
    <ds:schemaRef ds:uri="http://gemini/pivotcustomization/ManualCalcMode"/>
  </ds:schemaRefs>
</ds:datastoreItem>
</file>

<file path=customXml/itemProps4.xml><?xml version="1.0" encoding="utf-8"?>
<ds:datastoreItem xmlns:ds="http://schemas.openxmlformats.org/officeDocument/2006/customXml" ds:itemID="{A54B999C-6EC8-4CFA-8CD3-ECD5591C9A9A}">
  <ds:schemaRefs>
    <ds:schemaRef ds:uri="http://gemini/pivotcustomization/ErrorCache"/>
  </ds:schemaRefs>
</ds:datastoreItem>
</file>

<file path=customXml/itemProps5.xml><?xml version="1.0" encoding="utf-8"?>
<ds:datastoreItem xmlns:ds="http://schemas.openxmlformats.org/officeDocument/2006/customXml" ds:itemID="{3D8BE76C-407C-4A91-9FE9-2D86DD995D84}">
  <ds:schemaRefs>
    <ds:schemaRef ds:uri="http://gemini/pivotcustomization/ShowHidden"/>
  </ds:schemaRefs>
</ds:datastoreItem>
</file>

<file path=customXml/itemProps6.xml><?xml version="1.0" encoding="utf-8"?>
<ds:datastoreItem xmlns:ds="http://schemas.openxmlformats.org/officeDocument/2006/customXml" ds:itemID="{42856D4E-70D5-4846-A03C-5BB9A1DC87C6}">
  <ds:schemaRefs>
    <ds:schemaRef ds:uri="http://gemini/pivotcustomization/Diagrams"/>
  </ds:schemaRefs>
</ds:datastoreItem>
</file>

<file path=customXml/itemProps7.xml><?xml version="1.0" encoding="utf-8"?>
<ds:datastoreItem xmlns:ds="http://schemas.openxmlformats.org/officeDocument/2006/customXml" ds:itemID="{907E0B63-D56F-4DB2-8547-83B8F4362E03}">
  <ds:schemaRefs>
    <ds:schemaRef ds:uri="http://gemini/pivotcustomization/ClientWindowXML"/>
  </ds:schemaRefs>
</ds:datastoreItem>
</file>

<file path=customXml/itemProps8.xml><?xml version="1.0" encoding="utf-8"?>
<ds:datastoreItem xmlns:ds="http://schemas.openxmlformats.org/officeDocument/2006/customXml" ds:itemID="{38A3399A-CCA8-4D17-953E-38B95C1854C1}">
  <ds:schemaRefs>
    <ds:schemaRef ds:uri="http://gemini/pivotcustomization/TableWidget"/>
  </ds:schemaRefs>
</ds:datastoreItem>
</file>

<file path=customXml/itemProps9.xml><?xml version="1.0" encoding="utf-8"?>
<ds:datastoreItem xmlns:ds="http://schemas.openxmlformats.org/officeDocument/2006/customXml" ds:itemID="{CDC0AEB0-04F8-4262-8C74-3156F4EE9BB5}">
  <ds:schemaRefs>
    <ds:schemaRef ds:uri="http://gemini/pivotcustomization/TableXML_SPX"/>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Assessment</vt:lpstr>
      <vt:lpstr>Data</vt:lpstr>
      <vt:lpstr>AmountPerYear</vt:lpstr>
      <vt:lpstr>CurrentMonth</vt:lpstr>
      <vt:lpstr>InvtTime</vt:lpstr>
      <vt:lpstr>StartMonth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Arsuron X. Papartassee</dc:creator>
  <cp:lastModifiedBy>Art Papartassee</cp:lastModifiedBy>
  <dcterms:created xsi:type="dcterms:W3CDTF">2018-02-02T21:26:09Z</dcterms:created>
  <dcterms:modified xsi:type="dcterms:W3CDTF">2021-12-30T19:07:17Z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